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61409\Documents\NSW Polo Association\Tournaments\"/>
    </mc:Choice>
  </mc:AlternateContent>
  <xr:revisionPtr revIDLastSave="0" documentId="13_ncr:1_{C375A151-4B05-423C-9335-7CDEA1175B11}" xr6:coauthVersionLast="45" xr6:coauthVersionMax="45" xr10:uidLastSave="{00000000-0000-0000-0000-000000000000}"/>
  <bookViews>
    <workbookView xWindow="-98" yWindow="-98" windowWidth="17115" windowHeight="10876" xr2:uid="{5358FE7B-D1A1-465E-BA27-069B388E3B8E}"/>
  </bookViews>
  <sheets>
    <sheet name="Sheet1" sheetId="1" r:id="rId1"/>
  </sheets>
  <externalReferences>
    <externalReference r:id="rId2"/>
  </externalReferences>
  <definedNames>
    <definedName name="Player_List">OFFSET([1]Assumptions!$A$17,0,0,COUNTA([1]Assumptions!$A$17:$A$152),1)</definedName>
    <definedName name="Teams">[1]Teams!$B$2:$B$34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1" l="1"/>
  <c r="S1" i="1" s="1"/>
  <c r="C4" i="1"/>
  <c r="R4" i="1"/>
  <c r="AG4" i="1"/>
  <c r="A5" i="1"/>
  <c r="C5" i="1"/>
  <c r="B5" i="1" s="1"/>
  <c r="G5" i="1"/>
  <c r="H5" i="1"/>
  <c r="K5" i="1"/>
  <c r="L5" i="1"/>
  <c r="V5" i="1"/>
  <c r="W5" i="1"/>
  <c r="W9" i="1" s="1"/>
  <c r="Z5" i="1"/>
  <c r="AA5" i="1"/>
  <c r="AA9" i="1" s="1"/>
  <c r="A6" i="1"/>
  <c r="C6" i="1"/>
  <c r="B6" i="1" s="1"/>
  <c r="E6" i="1"/>
  <c r="G6" i="1"/>
  <c r="H6" i="1"/>
  <c r="K6" i="1"/>
  <c r="L6" i="1"/>
  <c r="T6" i="1"/>
  <c r="V6" i="1"/>
  <c r="W6" i="1"/>
  <c r="Z6" i="1"/>
  <c r="AA6" i="1"/>
  <c r="A7" i="1"/>
  <c r="B7" i="1"/>
  <c r="C7" i="1"/>
  <c r="E7" i="1"/>
  <c r="G7" i="1"/>
  <c r="H7" i="1"/>
  <c r="K7" i="1"/>
  <c r="L7" i="1"/>
  <c r="T7" i="1"/>
  <c r="V7" i="1"/>
  <c r="W7" i="1"/>
  <c r="Z7" i="1"/>
  <c r="AA7" i="1"/>
  <c r="C8" i="1"/>
  <c r="A8" i="1" s="1"/>
  <c r="G8" i="1"/>
  <c r="H8" i="1"/>
  <c r="K8" i="1"/>
  <c r="L8" i="1"/>
  <c r="V8" i="1"/>
  <c r="W8" i="1"/>
  <c r="Z8" i="1"/>
  <c r="AA8" i="1"/>
  <c r="H9" i="1"/>
  <c r="D13" i="1"/>
  <c r="C13" i="1" s="1"/>
  <c r="C14" i="1" s="1"/>
  <c r="E13" i="1"/>
  <c r="R13" i="1"/>
  <c r="S13" i="1"/>
  <c r="S19" i="1" s="1"/>
  <c r="S26" i="1" s="1"/>
  <c r="S32" i="1" s="1"/>
  <c r="T13" i="1"/>
  <c r="T19" i="1" s="1"/>
  <c r="T26" i="1" s="1"/>
  <c r="T32" i="1" s="1"/>
  <c r="AG13" i="1"/>
  <c r="G14" i="1"/>
  <c r="H14" i="1"/>
  <c r="K14" i="1"/>
  <c r="L14" i="1"/>
  <c r="S14" i="1"/>
  <c r="V14" i="1"/>
  <c r="W14" i="1"/>
  <c r="W18" i="1" s="1"/>
  <c r="Z14" i="1"/>
  <c r="AA14" i="1"/>
  <c r="E15" i="1"/>
  <c r="G15" i="1"/>
  <c r="H15" i="1"/>
  <c r="K15" i="1"/>
  <c r="L15" i="1"/>
  <c r="T15" i="1"/>
  <c r="V15" i="1"/>
  <c r="W15" i="1"/>
  <c r="Z15" i="1"/>
  <c r="AA15" i="1"/>
  <c r="E16" i="1"/>
  <c r="G16" i="1"/>
  <c r="H16" i="1"/>
  <c r="K16" i="1"/>
  <c r="L16" i="1"/>
  <c r="T16" i="1"/>
  <c r="V16" i="1"/>
  <c r="W16" i="1"/>
  <c r="Z16" i="1"/>
  <c r="AA16" i="1"/>
  <c r="G17" i="1"/>
  <c r="H17" i="1"/>
  <c r="K17" i="1"/>
  <c r="L17" i="1"/>
  <c r="V17" i="1"/>
  <c r="W17" i="1"/>
  <c r="Z17" i="1"/>
  <c r="AA17" i="1"/>
  <c r="AA18" i="1"/>
  <c r="C19" i="1"/>
  <c r="D19" i="1"/>
  <c r="E19" i="1"/>
  <c r="AG19" i="1"/>
  <c r="C20" i="1"/>
  <c r="A20" i="1" s="1"/>
  <c r="G20" i="1"/>
  <c r="H20" i="1"/>
  <c r="S20" i="1"/>
  <c r="V20" i="1"/>
  <c r="W20" i="1"/>
  <c r="Z20" i="1"/>
  <c r="AA20" i="1"/>
  <c r="E21" i="1"/>
  <c r="G21" i="1"/>
  <c r="H21" i="1"/>
  <c r="T21" i="1"/>
  <c r="V21" i="1"/>
  <c r="W21" i="1"/>
  <c r="Z21" i="1"/>
  <c r="AA21" i="1"/>
  <c r="E22" i="1"/>
  <c r="G22" i="1"/>
  <c r="H22" i="1"/>
  <c r="T22" i="1"/>
  <c r="V22" i="1"/>
  <c r="W22" i="1"/>
  <c r="Z22" i="1"/>
  <c r="AA22" i="1"/>
  <c r="G23" i="1"/>
  <c r="H23" i="1"/>
  <c r="V23" i="1"/>
  <c r="W23" i="1"/>
  <c r="Z23" i="1"/>
  <c r="AA23" i="1"/>
  <c r="W24" i="1"/>
  <c r="AA24" i="1"/>
  <c r="D26" i="1"/>
  <c r="C26" i="1" s="1"/>
  <c r="C27" i="1" s="1"/>
  <c r="R26" i="1"/>
  <c r="AG26" i="1"/>
  <c r="G27" i="1"/>
  <c r="H27" i="1"/>
  <c r="K27" i="1"/>
  <c r="L27" i="1"/>
  <c r="S27" i="1"/>
  <c r="V27" i="1"/>
  <c r="W27" i="1"/>
  <c r="Z27" i="1"/>
  <c r="AA27" i="1"/>
  <c r="AA31" i="1" s="1"/>
  <c r="E28" i="1"/>
  <c r="G28" i="1"/>
  <c r="H28" i="1"/>
  <c r="K28" i="1"/>
  <c r="L28" i="1"/>
  <c r="T28" i="1"/>
  <c r="V28" i="1"/>
  <c r="W28" i="1"/>
  <c r="Z28" i="1"/>
  <c r="AA28" i="1"/>
  <c r="E29" i="1"/>
  <c r="G29" i="1"/>
  <c r="H29" i="1"/>
  <c r="H31" i="1" s="1"/>
  <c r="K29" i="1"/>
  <c r="L29" i="1"/>
  <c r="T29" i="1"/>
  <c r="V29" i="1"/>
  <c r="W29" i="1"/>
  <c r="Z29" i="1"/>
  <c r="AA29" i="1"/>
  <c r="G30" i="1"/>
  <c r="H30" i="1"/>
  <c r="K30" i="1"/>
  <c r="L30" i="1"/>
  <c r="V30" i="1"/>
  <c r="W30" i="1"/>
  <c r="Z30" i="1"/>
  <c r="AA30" i="1"/>
  <c r="W31" i="1"/>
  <c r="C32" i="1"/>
  <c r="C33" i="1" s="1"/>
  <c r="D32" i="1"/>
  <c r="E32" i="1"/>
  <c r="R32" i="1"/>
  <c r="AG32" i="1"/>
  <c r="G33" i="1"/>
  <c r="H33" i="1"/>
  <c r="H37" i="1" s="1"/>
  <c r="K33" i="1"/>
  <c r="L33" i="1"/>
  <c r="S33" i="1"/>
  <c r="V33" i="1"/>
  <c r="W33" i="1"/>
  <c r="W37" i="1" s="1"/>
  <c r="Z33" i="1"/>
  <c r="AA33" i="1"/>
  <c r="AA37" i="1" s="1"/>
  <c r="E34" i="1"/>
  <c r="G34" i="1"/>
  <c r="H34" i="1"/>
  <c r="K34" i="1"/>
  <c r="L34" i="1"/>
  <c r="T34" i="1"/>
  <c r="V34" i="1"/>
  <c r="W34" i="1"/>
  <c r="Z34" i="1"/>
  <c r="AA34" i="1"/>
  <c r="E35" i="1"/>
  <c r="G35" i="1"/>
  <c r="H35" i="1"/>
  <c r="K35" i="1"/>
  <c r="L35" i="1"/>
  <c r="T35" i="1"/>
  <c r="V35" i="1"/>
  <c r="W35" i="1"/>
  <c r="Z35" i="1"/>
  <c r="AA35" i="1"/>
  <c r="G36" i="1"/>
  <c r="H36" i="1"/>
  <c r="K36" i="1"/>
  <c r="L36" i="1"/>
  <c r="V36" i="1"/>
  <c r="W36" i="1"/>
  <c r="Z36" i="1"/>
  <c r="AA36" i="1"/>
  <c r="C38" i="1"/>
  <c r="C39" i="1" s="1"/>
  <c r="D38" i="1"/>
  <c r="R38" i="1"/>
  <c r="G39" i="1"/>
  <c r="H39" i="1"/>
  <c r="K39" i="1"/>
  <c r="L39" i="1"/>
  <c r="E40" i="1"/>
  <c r="G40" i="1"/>
  <c r="H40" i="1"/>
  <c r="K40" i="1"/>
  <c r="L40" i="1"/>
  <c r="E41" i="1"/>
  <c r="G41" i="1"/>
  <c r="H41" i="1"/>
  <c r="K41" i="1"/>
  <c r="L41" i="1"/>
  <c r="G42" i="1"/>
  <c r="H42" i="1"/>
  <c r="K42" i="1"/>
  <c r="L42" i="1"/>
  <c r="D44" i="1"/>
  <c r="C44" i="1" s="1"/>
  <c r="C45" i="1" s="1"/>
  <c r="E44" i="1"/>
  <c r="R44" i="1"/>
  <c r="D45" i="1"/>
  <c r="G45" i="1"/>
  <c r="H45" i="1"/>
  <c r="H49" i="1" s="1"/>
  <c r="K45" i="1"/>
  <c r="L45" i="1"/>
  <c r="E46" i="1"/>
  <c r="G46" i="1"/>
  <c r="H46" i="1"/>
  <c r="K46" i="1"/>
  <c r="L46" i="1"/>
  <c r="E47" i="1"/>
  <c r="G47" i="1"/>
  <c r="H47" i="1"/>
  <c r="K47" i="1"/>
  <c r="L47" i="1"/>
  <c r="G48" i="1"/>
  <c r="H48" i="1"/>
  <c r="K48" i="1"/>
  <c r="L48" i="1"/>
  <c r="L49" i="1"/>
  <c r="E50" i="1"/>
  <c r="R50" i="1"/>
  <c r="D51" i="1"/>
  <c r="D57" i="1" s="1"/>
  <c r="D63" i="1" s="1"/>
  <c r="D69" i="1" s="1"/>
  <c r="D75" i="1" s="1"/>
  <c r="D81" i="1" s="1"/>
  <c r="D87" i="1" s="1"/>
  <c r="D93" i="1" s="1"/>
  <c r="G51" i="1"/>
  <c r="H51" i="1"/>
  <c r="K51" i="1"/>
  <c r="L51" i="1"/>
  <c r="E52" i="1"/>
  <c r="G52" i="1"/>
  <c r="H52" i="1"/>
  <c r="K52" i="1"/>
  <c r="L52" i="1"/>
  <c r="E53" i="1"/>
  <c r="G53" i="1"/>
  <c r="H53" i="1"/>
  <c r="K53" i="1"/>
  <c r="L53" i="1"/>
  <c r="G54" i="1"/>
  <c r="H54" i="1"/>
  <c r="K54" i="1"/>
  <c r="L54" i="1"/>
  <c r="H55" i="1"/>
  <c r="L55" i="1"/>
  <c r="E56" i="1"/>
  <c r="E62" i="1" s="1"/>
  <c r="R56" i="1"/>
  <c r="G57" i="1"/>
  <c r="H57" i="1"/>
  <c r="K57" i="1"/>
  <c r="L57" i="1"/>
  <c r="L61" i="1" s="1"/>
  <c r="E58" i="1"/>
  <c r="G58" i="1"/>
  <c r="H58" i="1"/>
  <c r="K58" i="1"/>
  <c r="L58" i="1"/>
  <c r="E59" i="1"/>
  <c r="G59" i="1"/>
  <c r="H59" i="1"/>
  <c r="K59" i="1"/>
  <c r="L59" i="1"/>
  <c r="G60" i="1"/>
  <c r="H60" i="1"/>
  <c r="K60" i="1"/>
  <c r="L60" i="1"/>
  <c r="H61" i="1"/>
  <c r="R62" i="1"/>
  <c r="G63" i="1"/>
  <c r="H63" i="1"/>
  <c r="H67" i="1" s="1"/>
  <c r="K63" i="1"/>
  <c r="L63" i="1"/>
  <c r="E64" i="1"/>
  <c r="G64" i="1"/>
  <c r="H64" i="1"/>
  <c r="K64" i="1"/>
  <c r="L64" i="1"/>
  <c r="E65" i="1"/>
  <c r="G65" i="1"/>
  <c r="H65" i="1"/>
  <c r="K65" i="1"/>
  <c r="L65" i="1"/>
  <c r="G66" i="1"/>
  <c r="H66" i="1"/>
  <c r="K66" i="1"/>
  <c r="L66" i="1"/>
  <c r="L67" i="1"/>
  <c r="R68" i="1"/>
  <c r="G69" i="1"/>
  <c r="H69" i="1"/>
  <c r="H73" i="1" s="1"/>
  <c r="K69" i="1"/>
  <c r="L69" i="1"/>
  <c r="L73" i="1" s="1"/>
  <c r="E70" i="1"/>
  <c r="G70" i="1"/>
  <c r="H70" i="1"/>
  <c r="K70" i="1"/>
  <c r="L70" i="1"/>
  <c r="E71" i="1"/>
  <c r="G71" i="1"/>
  <c r="H71" i="1"/>
  <c r="K71" i="1"/>
  <c r="L71" i="1"/>
  <c r="G72" i="1"/>
  <c r="H72" i="1"/>
  <c r="K72" i="1"/>
  <c r="L72" i="1"/>
  <c r="E74" i="1"/>
  <c r="R74" i="1"/>
  <c r="G75" i="1"/>
  <c r="H75" i="1"/>
  <c r="H79" i="1" s="1"/>
  <c r="K75" i="1"/>
  <c r="L75" i="1"/>
  <c r="L79" i="1" s="1"/>
  <c r="E76" i="1"/>
  <c r="G76" i="1"/>
  <c r="H76" i="1"/>
  <c r="K76" i="1"/>
  <c r="L76" i="1"/>
  <c r="E77" i="1"/>
  <c r="G77" i="1"/>
  <c r="H77" i="1"/>
  <c r="K77" i="1"/>
  <c r="L77" i="1"/>
  <c r="G78" i="1"/>
  <c r="H78" i="1"/>
  <c r="K78" i="1"/>
  <c r="L78" i="1"/>
  <c r="E80" i="1"/>
  <c r="R80" i="1"/>
  <c r="G81" i="1"/>
  <c r="H81" i="1"/>
  <c r="K81" i="1"/>
  <c r="L81" i="1"/>
  <c r="E82" i="1"/>
  <c r="G82" i="1"/>
  <c r="H82" i="1"/>
  <c r="K82" i="1"/>
  <c r="L82" i="1"/>
  <c r="E83" i="1"/>
  <c r="G83" i="1"/>
  <c r="H83" i="1"/>
  <c r="K83" i="1"/>
  <c r="L83" i="1"/>
  <c r="G84" i="1"/>
  <c r="H84" i="1"/>
  <c r="K84" i="1"/>
  <c r="L84" i="1"/>
  <c r="H85" i="1"/>
  <c r="L85" i="1"/>
  <c r="E86" i="1"/>
  <c r="E92" i="1" s="1"/>
  <c r="R86" i="1"/>
  <c r="G87" i="1"/>
  <c r="H87" i="1"/>
  <c r="K87" i="1"/>
  <c r="L87" i="1"/>
  <c r="L91" i="1" s="1"/>
  <c r="E88" i="1"/>
  <c r="G88" i="1"/>
  <c r="H88" i="1"/>
  <c r="K88" i="1"/>
  <c r="L88" i="1"/>
  <c r="E89" i="1"/>
  <c r="G89" i="1"/>
  <c r="H89" i="1"/>
  <c r="K89" i="1"/>
  <c r="L89" i="1"/>
  <c r="G90" i="1"/>
  <c r="H90" i="1"/>
  <c r="K90" i="1"/>
  <c r="L90" i="1"/>
  <c r="H91" i="1"/>
  <c r="R92" i="1"/>
  <c r="G93" i="1"/>
  <c r="H93" i="1"/>
  <c r="H97" i="1" s="1"/>
  <c r="K93" i="1"/>
  <c r="L93" i="1"/>
  <c r="E94" i="1"/>
  <c r="G94" i="1"/>
  <c r="H94" i="1"/>
  <c r="K94" i="1"/>
  <c r="L94" i="1"/>
  <c r="E95" i="1"/>
  <c r="G95" i="1"/>
  <c r="H95" i="1"/>
  <c r="K95" i="1"/>
  <c r="L95" i="1"/>
  <c r="G96" i="1"/>
  <c r="H96" i="1"/>
  <c r="K96" i="1"/>
  <c r="L96" i="1"/>
  <c r="L97" i="1"/>
  <c r="H24" i="1" l="1"/>
  <c r="L37" i="1"/>
  <c r="L31" i="1"/>
  <c r="L43" i="1"/>
  <c r="H43" i="1"/>
  <c r="L18" i="1"/>
  <c r="H18" i="1"/>
  <c r="L9" i="1"/>
  <c r="A45" i="1"/>
  <c r="C46" i="1"/>
  <c r="B45" i="1"/>
  <c r="A33" i="1"/>
  <c r="B33" i="1"/>
  <c r="C34" i="1"/>
  <c r="A39" i="1"/>
  <c r="B39" i="1"/>
  <c r="C40" i="1"/>
  <c r="C28" i="1"/>
  <c r="A27" i="1"/>
  <c r="B27" i="1"/>
  <c r="A14" i="1"/>
  <c r="B14" i="1"/>
  <c r="C15" i="1"/>
  <c r="D50" i="1"/>
  <c r="C21" i="1"/>
  <c r="B20" i="1"/>
  <c r="B8" i="1"/>
  <c r="D56" i="1" l="1"/>
  <c r="C50" i="1"/>
  <c r="C51" i="1" s="1"/>
  <c r="C35" i="1"/>
  <c r="A34" i="1"/>
  <c r="B34" i="1"/>
  <c r="C16" i="1"/>
  <c r="A15" i="1"/>
  <c r="B15" i="1"/>
  <c r="C29" i="1"/>
  <c r="A28" i="1"/>
  <c r="B28" i="1"/>
  <c r="B46" i="1"/>
  <c r="C47" i="1"/>
  <c r="A46" i="1"/>
  <c r="C22" i="1"/>
  <c r="A21" i="1"/>
  <c r="B21" i="1"/>
  <c r="B40" i="1"/>
  <c r="C41" i="1"/>
  <c r="A40" i="1"/>
  <c r="A22" i="1" l="1"/>
  <c r="B22" i="1"/>
  <c r="C23" i="1"/>
  <c r="C36" i="1"/>
  <c r="A35" i="1"/>
  <c r="B35" i="1"/>
  <c r="C17" i="1"/>
  <c r="A16" i="1"/>
  <c r="B16" i="1"/>
  <c r="A47" i="1"/>
  <c r="C48" i="1"/>
  <c r="B47" i="1"/>
  <c r="A51" i="1"/>
  <c r="B51" i="1"/>
  <c r="C52" i="1"/>
  <c r="B41" i="1"/>
  <c r="C42" i="1"/>
  <c r="A41" i="1"/>
  <c r="C30" i="1"/>
  <c r="A29" i="1"/>
  <c r="B29" i="1"/>
  <c r="D62" i="1"/>
  <c r="C56" i="1"/>
  <c r="C57" i="1" s="1"/>
  <c r="C58" i="1" l="1"/>
  <c r="A57" i="1"/>
  <c r="B57" i="1"/>
  <c r="A52" i="1"/>
  <c r="B52" i="1"/>
  <c r="C53" i="1"/>
  <c r="A17" i="1"/>
  <c r="B17" i="1"/>
  <c r="D68" i="1"/>
  <c r="C62" i="1"/>
  <c r="C63" i="1" s="1"/>
  <c r="B42" i="1"/>
  <c r="A42" i="1"/>
  <c r="A36" i="1"/>
  <c r="B36" i="1"/>
  <c r="A30" i="1"/>
  <c r="B30" i="1"/>
  <c r="A48" i="1"/>
  <c r="B48" i="1"/>
  <c r="A23" i="1"/>
  <c r="B23" i="1"/>
  <c r="A53" i="1" l="1"/>
  <c r="B53" i="1"/>
  <c r="C54" i="1"/>
  <c r="A63" i="1"/>
  <c r="B63" i="1"/>
  <c r="C64" i="1"/>
  <c r="D74" i="1"/>
  <c r="C68" i="1"/>
  <c r="C69" i="1" s="1"/>
  <c r="C59" i="1"/>
  <c r="A58" i="1"/>
  <c r="B58" i="1"/>
  <c r="C74" i="1" l="1"/>
  <c r="C75" i="1" s="1"/>
  <c r="D80" i="1"/>
  <c r="B64" i="1"/>
  <c r="A64" i="1"/>
  <c r="C65" i="1"/>
  <c r="C60" i="1"/>
  <c r="A59" i="1"/>
  <c r="B59" i="1"/>
  <c r="B69" i="1"/>
  <c r="C70" i="1"/>
  <c r="A69" i="1"/>
  <c r="A54" i="1"/>
  <c r="B54" i="1"/>
  <c r="A60" i="1" l="1"/>
  <c r="B60" i="1"/>
  <c r="A75" i="1"/>
  <c r="B75" i="1"/>
  <c r="C76" i="1"/>
  <c r="A65" i="1"/>
  <c r="C66" i="1"/>
  <c r="B65" i="1"/>
  <c r="B70" i="1"/>
  <c r="C71" i="1"/>
  <c r="A70" i="1"/>
  <c r="C80" i="1"/>
  <c r="C81" i="1" s="1"/>
  <c r="D86" i="1"/>
  <c r="A66" i="1" l="1"/>
  <c r="B66" i="1"/>
  <c r="D92" i="1"/>
  <c r="C92" i="1" s="1"/>
  <c r="C93" i="1" s="1"/>
  <c r="C86" i="1"/>
  <c r="C87" i="1" s="1"/>
  <c r="A76" i="1"/>
  <c r="B76" i="1"/>
  <c r="C77" i="1"/>
  <c r="A81" i="1"/>
  <c r="B81" i="1"/>
  <c r="C82" i="1"/>
  <c r="B71" i="1"/>
  <c r="C72" i="1"/>
  <c r="A71" i="1"/>
  <c r="B77" i="1" l="1"/>
  <c r="A77" i="1"/>
  <c r="C78" i="1"/>
  <c r="B72" i="1"/>
  <c r="A72" i="1"/>
  <c r="C88" i="1"/>
  <c r="A87" i="1"/>
  <c r="B87" i="1"/>
  <c r="A93" i="1"/>
  <c r="B93" i="1"/>
  <c r="C94" i="1"/>
  <c r="B82" i="1"/>
  <c r="C83" i="1"/>
  <c r="A82" i="1"/>
  <c r="C89" i="1" l="1"/>
  <c r="A88" i="1"/>
  <c r="B88" i="1"/>
  <c r="A83" i="1"/>
  <c r="B83" i="1"/>
  <c r="C84" i="1"/>
  <c r="A94" i="1"/>
  <c r="C95" i="1"/>
  <c r="B94" i="1"/>
  <c r="A78" i="1"/>
  <c r="B78" i="1"/>
  <c r="B95" i="1" l="1"/>
  <c r="C96" i="1"/>
  <c r="A95" i="1"/>
  <c r="B84" i="1"/>
  <c r="A84" i="1"/>
  <c r="C90" i="1"/>
  <c r="A89" i="1"/>
  <c r="B89" i="1"/>
  <c r="A90" i="1" l="1"/>
  <c r="B90" i="1"/>
  <c r="A96" i="1"/>
  <c r="B96" i="1"/>
</calcChain>
</file>

<file path=xl/sharedStrings.xml><?xml version="1.0" encoding="utf-8"?>
<sst xmlns="http://schemas.openxmlformats.org/spreadsheetml/2006/main" count="227" uniqueCount="57">
  <si>
    <t>Chukkas</t>
  </si>
  <si>
    <t>&amp;</t>
  </si>
  <si>
    <t xml:space="preserve">Goal Judges: </t>
  </si>
  <si>
    <t>3rd Man:</t>
  </si>
  <si>
    <t>Vs</t>
  </si>
  <si>
    <t>Centre Table:</t>
  </si>
  <si>
    <t>Umpires:</t>
  </si>
  <si>
    <t>Charlie Lambie</t>
  </si>
  <si>
    <t>Guthrie Williamson</t>
  </si>
  <si>
    <t>Melanie Cochrane</t>
  </si>
  <si>
    <t>12.45PM</t>
  </si>
  <si>
    <t>Adam Buchert</t>
  </si>
  <si>
    <t>Marcos Bellinzoni</t>
  </si>
  <si>
    <t>Enviroganic</t>
  </si>
  <si>
    <t>M Polo</t>
  </si>
  <si>
    <t>Windsor No. 2</t>
  </si>
  <si>
    <t>Goal Judges:</t>
  </si>
  <si>
    <t>Shane Fagan</t>
  </si>
  <si>
    <t>11:15AM</t>
  </si>
  <si>
    <t>Enzo Mascart</t>
  </si>
  <si>
    <t>Nite Watches</t>
  </si>
  <si>
    <t>Riverlands Blue</t>
  </si>
  <si>
    <t>Ferdinand Furch</t>
  </si>
  <si>
    <t>Ben Jones</t>
  </si>
  <si>
    <t>Sam Willis</t>
  </si>
  <si>
    <t>10.00AM</t>
  </si>
  <si>
    <t>Dylan Jones</t>
  </si>
  <si>
    <t>Thomas Martin</t>
  </si>
  <si>
    <t>Mihangel</t>
  </si>
  <si>
    <t>Riverlands White</t>
  </si>
  <si>
    <t>Duties</t>
  </si>
  <si>
    <t>Team 2</t>
  </si>
  <si>
    <t>Team 1</t>
  </si>
  <si>
    <t>Field / Grade</t>
  </si>
  <si>
    <t>Game</t>
  </si>
  <si>
    <t>2:00PM</t>
  </si>
  <si>
    <t>TBA</t>
  </si>
  <si>
    <t>Precinct 75</t>
  </si>
  <si>
    <t>Ben Yattes</t>
  </si>
  <si>
    <t>Rob Warren</t>
  </si>
  <si>
    <t>Mike Barker</t>
  </si>
  <si>
    <t>Nick Wayland</t>
  </si>
  <si>
    <t>Steve Barnard</t>
  </si>
  <si>
    <t>Phoenix Polo</t>
  </si>
  <si>
    <t>Jones &amp; Co.</t>
  </si>
  <si>
    <t>Saturday 5th Sept</t>
  </si>
  <si>
    <t>Kim McDougall</t>
  </si>
  <si>
    <t>Nicola Cole</t>
  </si>
  <si>
    <t>Rowena Rainger</t>
  </si>
  <si>
    <t>Windsor No.2</t>
  </si>
  <si>
    <t>Luke O'Leary</t>
  </si>
  <si>
    <t>Adam Meally</t>
  </si>
  <si>
    <t>Trav Media</t>
  </si>
  <si>
    <t>Jemmalong</t>
  </si>
  <si>
    <t>Windsor No. 1</t>
  </si>
  <si>
    <t>Friday 4th Sept</t>
  </si>
  <si>
    <t>Special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</si>
</sst>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8"/>
      <color indexed="8"/>
      <name val="Calibri"/>
      <family val="2"/>
      <scheme val="minor"/>
    </font>
    <font>
      <b/>
      <sz val="18"/>
      <color indexed="8"/>
      <name val="Calibri"/>
      <family val="2"/>
      <scheme val="minor"/>
    </font>
    <font>
      <b/>
      <sz val="14"/>
      <name val="Calibri"/>
      <family val="2"/>
      <scheme val="minor"/>
    </font>
    <font>
      <sz val="14"/>
      <color theme="1"/>
      <name val="Calibri"/>
      <family val="2"/>
      <scheme val="minor"/>
    </font>
    <font>
      <b/>
      <sz val="14"/>
      <color theme="1"/>
      <name val="Calibri"/>
      <family val="2"/>
    </font>
    <font>
      <b/>
      <sz val="14"/>
      <color theme="1"/>
      <name val="Calibri"/>
      <family val="2"/>
      <scheme val="minor"/>
    </font>
    <font>
      <b/>
      <sz val="14"/>
      <color indexed="8"/>
      <name val="Calibri"/>
      <family val="2"/>
      <scheme val="minor"/>
    </font>
    <font>
      <sz val="11"/>
      <name val="Arial"/>
      <family val="2"/>
    </font>
    <font>
      <b/>
      <sz val="11"/>
      <name val="Arial"/>
      <family val="2"/>
    </font>
    <font>
      <sz val="14"/>
      <name val="Calibri"/>
      <family val="2"/>
      <scheme val="minor"/>
    </font>
    <font>
      <b/>
      <sz val="18"/>
      <name val="Calibri"/>
      <family val="2"/>
      <scheme val="minor"/>
    </font>
    <font>
      <i/>
      <sz val="11"/>
      <name val="Arial"/>
      <family val="2"/>
    </font>
    <font>
      <b/>
      <sz val="18"/>
      <color rgb="FFFF0000"/>
      <name val="Calibri"/>
      <family val="2"/>
      <scheme val="minor"/>
    </font>
    <font>
      <sz val="18"/>
      <name val="Calibri"/>
      <family val="2"/>
      <scheme val="minor"/>
    </font>
    <font>
      <b/>
      <sz val="16"/>
      <name val="Calibri"/>
      <family val="2"/>
      <scheme val="minor"/>
    </font>
    <font>
      <b/>
      <u/>
      <sz val="11"/>
      <name val="Arial"/>
      <family val="2"/>
    </font>
    <font>
      <b/>
      <sz val="12"/>
      <color indexed="8"/>
      <name val="Calibri"/>
      <family val="2"/>
      <scheme val="minor"/>
    </font>
    <font>
      <sz val="11"/>
      <color rgb="FFFF0000"/>
      <name val="Arial"/>
      <family val="2"/>
    </font>
    <font>
      <b/>
      <sz val="14"/>
      <name val="Calibri"/>
      <family val="2"/>
    </font>
    <font>
      <b/>
      <sz val="24"/>
      <name val="Calibri"/>
      <family val="2"/>
      <scheme val="minor"/>
    </font>
  </fonts>
  <fills count="3">
    <fill>
      <patternFill patternType="none"/>
    </fill>
    <fill>
      <patternFill patternType="gray125"/>
    </fill>
    <fill>
      <patternFill patternType="solid">
        <fgColor rgb="FFFFC000"/>
        <bgColor indexed="64"/>
      </patternFill>
    </fill>
  </fills>
  <borders count="2">
    <border>
      <left/>
      <right/>
      <top/>
      <bottom/>
      <diagonal/>
    </border>
    <border>
      <left/>
      <right/>
      <top/>
      <bottom style="thin">
        <color auto="1"/>
      </bottom>
      <diagonal/>
    </border>
  </borders>
  <cellStyleXfs count="1">
    <xf numFmtId="0" fontId="0" fillId="0" borderId="0"/>
  </cellStyleXfs>
  <cellXfs count="59">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3" fillId="0" borderId="0" xfId="0" applyFont="1"/>
    <xf numFmtId="0" fontId="4" fillId="2" borderId="0" xfId="0" applyFont="1" applyFill="1"/>
    <xf numFmtId="0" fontId="5" fillId="2" borderId="0" xfId="0" applyFont="1" applyFill="1" applyAlignment="1">
      <alignment horizontal="center"/>
    </xf>
    <xf numFmtId="0" fontId="5" fillId="2" borderId="0" xfId="0" applyFont="1" applyFill="1" applyAlignment="1">
      <alignment horizontal="left"/>
    </xf>
    <xf numFmtId="0" fontId="5" fillId="2" borderId="0" xfId="0" applyFont="1" applyFill="1"/>
    <xf numFmtId="0" fontId="6" fillId="2" borderId="0" xfId="0" applyFont="1" applyFill="1"/>
    <xf numFmtId="0" fontId="7" fillId="2" borderId="0" xfId="0" quotePrefix="1" applyFont="1" applyFill="1"/>
    <xf numFmtId="0" fontId="8" fillId="2" borderId="0" xfId="0" applyFont="1" applyFill="1"/>
    <xf numFmtId="0" fontId="2" fillId="2" borderId="0" xfId="0" applyFont="1" applyFill="1"/>
    <xf numFmtId="0" fontId="9" fillId="0" borderId="0" xfId="0" applyFont="1"/>
    <xf numFmtId="0" fontId="9" fillId="0" borderId="0" xfId="0" applyFont="1" applyAlignment="1">
      <alignment horizontal="center"/>
    </xf>
    <xf numFmtId="0" fontId="9" fillId="0" borderId="0" xfId="0" applyFont="1" applyAlignment="1">
      <alignment horizontal="left"/>
    </xf>
    <xf numFmtId="0" fontId="10" fillId="0" borderId="0" xfId="0" applyFont="1"/>
    <xf numFmtId="0" fontId="11" fillId="0" borderId="0" xfId="0" applyFont="1" applyAlignment="1">
      <alignment horizontal="center"/>
    </xf>
    <xf numFmtId="0" fontId="12" fillId="0" borderId="0" xfId="0" applyFont="1"/>
    <xf numFmtId="0" fontId="10" fillId="0" borderId="0" xfId="0" applyFont="1" applyAlignment="1">
      <alignment horizontal="left"/>
    </xf>
    <xf numFmtId="0" fontId="10" fillId="0" borderId="0" xfId="0" applyFont="1" applyAlignment="1">
      <alignment horizontal="right"/>
    </xf>
    <xf numFmtId="0" fontId="9" fillId="0" borderId="1" xfId="0" applyFont="1" applyBorder="1"/>
    <xf numFmtId="0" fontId="13" fillId="0" borderId="0" xfId="0" applyFont="1" applyAlignment="1">
      <alignment horizontal="center"/>
    </xf>
    <xf numFmtId="0" fontId="13" fillId="0" borderId="0" xfId="0" applyFont="1" applyAlignment="1">
      <alignment horizontal="left"/>
    </xf>
    <xf numFmtId="0" fontId="14" fillId="0" borderId="0" xfId="0" applyFont="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vertical="center" wrapText="1"/>
    </xf>
    <xf numFmtId="0" fontId="10" fillId="0" borderId="0" xfId="0" applyFont="1" applyAlignment="1">
      <alignment horizontal="center"/>
    </xf>
    <xf numFmtId="0" fontId="15" fillId="0" borderId="0" xfId="0" applyFont="1"/>
    <xf numFmtId="0" fontId="16" fillId="0" borderId="0" xfId="0" applyFont="1" applyAlignment="1">
      <alignment horizontal="center" vertical="center" wrapText="1"/>
    </xf>
    <xf numFmtId="18" fontId="10" fillId="0" borderId="0" xfId="0" applyNumberFormat="1" applyFont="1" applyAlignment="1">
      <alignment horizontal="center"/>
    </xf>
    <xf numFmtId="0" fontId="0" fillId="0" borderId="0" xfId="0" applyAlignment="1">
      <alignment horizontal="left"/>
    </xf>
    <xf numFmtId="0" fontId="17" fillId="0" borderId="0" xfId="0" applyFont="1"/>
    <xf numFmtId="0" fontId="18" fillId="0" borderId="0" xfId="0" applyFont="1"/>
    <xf numFmtId="12" fontId="19" fillId="0" borderId="0" xfId="0" applyNumberFormat="1" applyFont="1" applyAlignment="1">
      <alignment horizontal="center"/>
    </xf>
    <xf numFmtId="0" fontId="4" fillId="0" borderId="0" xfId="0" applyFont="1"/>
    <xf numFmtId="0" fontId="5" fillId="0" borderId="0" xfId="0" applyFont="1" applyAlignment="1">
      <alignment horizontal="center"/>
    </xf>
    <xf numFmtId="0" fontId="5" fillId="0" borderId="0" xfId="0" applyFont="1" applyAlignment="1">
      <alignment horizontal="left"/>
    </xf>
    <xf numFmtId="0" fontId="5" fillId="0" borderId="0" xfId="0" applyFont="1"/>
    <xf numFmtId="0" fontId="6" fillId="0" borderId="0" xfId="0" applyFont="1"/>
    <xf numFmtId="0" fontId="7" fillId="0" borderId="0" xfId="0" quotePrefix="1" applyFont="1"/>
    <xf numFmtId="0" fontId="8" fillId="0" borderId="0" xfId="0" applyFont="1"/>
    <xf numFmtId="0" fontId="15" fillId="0" borderId="0" xfId="0" applyFont="1" applyAlignment="1">
      <alignment horizontal="center"/>
    </xf>
    <xf numFmtId="0" fontId="16" fillId="0" borderId="0" xfId="0" applyFont="1" applyAlignment="1">
      <alignment vertical="center" wrapText="1"/>
    </xf>
    <xf numFmtId="0" fontId="11" fillId="2" borderId="0" xfId="0" applyFont="1" applyFill="1" applyAlignment="1">
      <alignment horizontal="center"/>
    </xf>
    <xf numFmtId="0" fontId="11" fillId="2" borderId="0" xfId="0" applyFont="1" applyFill="1" applyAlignment="1">
      <alignment horizontal="left"/>
    </xf>
    <xf numFmtId="0" fontId="4" fillId="2" borderId="0" xfId="0" applyFont="1" applyFill="1" applyAlignment="1">
      <alignment horizontal="left"/>
    </xf>
    <xf numFmtId="0" fontId="11" fillId="2" borderId="0" xfId="0" applyFont="1" applyFill="1"/>
    <xf numFmtId="0" fontId="20" fillId="2" borderId="0" xfId="0" applyFont="1" applyFill="1"/>
    <xf numFmtId="0" fontId="4" fillId="2" borderId="0" xfId="0" quotePrefix="1" applyFont="1" applyFill="1"/>
    <xf numFmtId="0" fontId="16" fillId="2" borderId="0" xfId="0" applyFont="1" applyFill="1"/>
    <xf numFmtId="0" fontId="3" fillId="2" borderId="0" xfId="0" applyFont="1" applyFill="1"/>
    <xf numFmtId="0" fontId="19" fillId="0" borderId="0" xfId="0" applyFont="1" applyAlignment="1">
      <alignment horizontal="center"/>
    </xf>
    <xf numFmtId="0" fontId="12" fillId="0" borderId="0" xfId="0" applyFont="1" applyAlignment="1">
      <alignment vertical="center" wrapText="1"/>
    </xf>
    <xf numFmtId="0" fontId="1" fillId="0" borderId="0" xfId="0" applyFont="1"/>
    <xf numFmtId="0" fontId="21" fillId="0" borderId="0" xfId="0" applyFont="1" applyAlignment="1">
      <alignment horizontal="center" vertical="center"/>
    </xf>
    <xf numFmtId="0" fontId="21" fillId="0" borderId="0" xfId="0" applyFont="1" applyAlignment="1">
      <alignment horizontal="center" vertical="center"/>
    </xf>
    <xf numFmtId="0" fontId="16" fillId="0" borderId="0" xfId="0" applyFont="1" applyAlignment="1">
      <alignment horizontal="center"/>
    </xf>
    <xf numFmtId="0" fontId="0" fillId="0" borderId="0" xfId="0" applyAlignment="1">
      <alignment horizontal="center"/>
    </xf>
  </cellXfs>
  <cellStyles count="1">
    <cellStyle name="Normal"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iverlands%20Spring%20Tounamen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Teams"/>
      <sheetName val="Front Cover"/>
      <sheetName val="Program"/>
      <sheetName val="Rules"/>
      <sheetName val="Scoresheet_1"/>
      <sheetName val="Scoresheet_2"/>
      <sheetName val="Scoresheet_3"/>
      <sheetName val="Scoresheet_4"/>
      <sheetName val="Scoresheet_5"/>
      <sheetName val="Scoresheet_6"/>
      <sheetName val="Scoresheet_7"/>
      <sheetName val="Scoresheet_8"/>
      <sheetName val="Scoresheet_9"/>
      <sheetName val="Scoresheet_10"/>
      <sheetName val="Scoresheet_11"/>
      <sheetName val="Scoresheet_12"/>
      <sheetName val="Scoresheet_13"/>
      <sheetName val="Scoresheet_14"/>
      <sheetName val="Scoresheet_15"/>
    </sheetNames>
    <sheetDataSet>
      <sheetData sheetId="0">
        <row r="5">
          <cell r="B5" t="str">
            <v>Riverlands Spring Season Opener</v>
          </cell>
        </row>
        <row r="6">
          <cell r="B6" t="str">
            <v>4th, 5th, 6th September</v>
          </cell>
        </row>
        <row r="17">
          <cell r="A17" t="str">
            <v>Kim McDougall</v>
          </cell>
        </row>
        <row r="18">
          <cell r="A18" t="str">
            <v/>
          </cell>
        </row>
        <row r="19">
          <cell r="A19" t="str">
            <v>Chloe Warren</v>
          </cell>
        </row>
        <row r="20">
          <cell r="A20" t="str">
            <v/>
          </cell>
        </row>
        <row r="21">
          <cell r="A21">
            <v>0</v>
          </cell>
        </row>
        <row r="22">
          <cell r="A22" t="str">
            <v/>
          </cell>
        </row>
        <row r="23">
          <cell r="A23" t="str">
            <v>Steve Barnard</v>
          </cell>
        </row>
        <row r="24">
          <cell r="A24" t="str">
            <v>Melanie Cochrane</v>
          </cell>
        </row>
        <row r="25">
          <cell r="A25" t="str">
            <v/>
          </cell>
        </row>
        <row r="26">
          <cell r="A26" t="str">
            <v/>
          </cell>
        </row>
        <row r="27">
          <cell r="A27" t="str">
            <v/>
          </cell>
        </row>
        <row r="28">
          <cell r="A28" t="str">
            <v>Toby Dowling</v>
          </cell>
        </row>
        <row r="29">
          <cell r="A29" t="str">
            <v/>
          </cell>
        </row>
        <row r="30">
          <cell r="A30" t="str">
            <v/>
          </cell>
        </row>
        <row r="31">
          <cell r="A31" t="str">
            <v/>
          </cell>
        </row>
        <row r="32">
          <cell r="A32" t="str">
            <v>Hamish McGregor</v>
          </cell>
        </row>
        <row r="33">
          <cell r="A33" t="str">
            <v/>
          </cell>
        </row>
        <row r="34">
          <cell r="A34" t="str">
            <v/>
          </cell>
        </row>
        <row r="35">
          <cell r="A35" t="str">
            <v/>
          </cell>
        </row>
        <row r="36">
          <cell r="A36" t="str">
            <v/>
          </cell>
        </row>
        <row r="37">
          <cell r="A37" t="str">
            <v/>
          </cell>
        </row>
        <row r="38">
          <cell r="A38" t="str">
            <v>Jack Ravel</v>
          </cell>
        </row>
        <row r="39">
          <cell r="A39" t="str">
            <v/>
          </cell>
        </row>
        <row r="40">
          <cell r="A40" t="str">
            <v/>
          </cell>
        </row>
        <row r="41">
          <cell r="A41" t="str">
            <v>Jack Kiely</v>
          </cell>
        </row>
        <row r="42">
          <cell r="A42" t="str">
            <v/>
          </cell>
        </row>
        <row r="43">
          <cell r="A43" t="str">
            <v/>
          </cell>
        </row>
        <row r="44">
          <cell r="A44" t="str">
            <v>Chris Daily</v>
          </cell>
        </row>
        <row r="45">
          <cell r="A45" t="str">
            <v>Jarrod Gaudron / Betty Samadi</v>
          </cell>
        </row>
        <row r="46">
          <cell r="A46" t="str">
            <v/>
          </cell>
        </row>
        <row r="47">
          <cell r="A47" t="str">
            <v>Hamish Dowling</v>
          </cell>
        </row>
        <row r="48">
          <cell r="A48" t="str">
            <v>Mike Barker</v>
          </cell>
        </row>
        <row r="49">
          <cell r="A49" t="str">
            <v>Luke O'Leary</v>
          </cell>
        </row>
        <row r="50">
          <cell r="A50" t="str">
            <v>Adam Meally</v>
          </cell>
        </row>
        <row r="51">
          <cell r="A51" t="str">
            <v>Marcos Bellinzoni</v>
          </cell>
        </row>
        <row r="52">
          <cell r="A52" t="str">
            <v>Lachie Gilmore</v>
          </cell>
        </row>
        <row r="53">
          <cell r="A53" t="str">
            <v/>
          </cell>
        </row>
        <row r="54">
          <cell r="A54" t="str">
            <v/>
          </cell>
        </row>
        <row r="55">
          <cell r="A55" t="str">
            <v>Johnny Kahlbetzer</v>
          </cell>
        </row>
        <row r="56">
          <cell r="A56" t="str">
            <v/>
          </cell>
        </row>
        <row r="57">
          <cell r="A57" t="str">
            <v>Nicola Cole</v>
          </cell>
        </row>
        <row r="58">
          <cell r="A58" t="str">
            <v>Ferdinand Furch</v>
          </cell>
        </row>
        <row r="59">
          <cell r="A59">
            <v>0</v>
          </cell>
        </row>
        <row r="60">
          <cell r="A60" t="str">
            <v>Dylan Jones</v>
          </cell>
        </row>
        <row r="61">
          <cell r="A61" t="str">
            <v/>
          </cell>
        </row>
        <row r="62">
          <cell r="A62" t="str">
            <v>Archie Dowling</v>
          </cell>
        </row>
        <row r="63">
          <cell r="A63" t="str">
            <v/>
          </cell>
        </row>
        <row r="64">
          <cell r="A64" t="str">
            <v>Adam Meally</v>
          </cell>
        </row>
        <row r="65">
          <cell r="A65" t="str">
            <v>Jason Varker-Miles</v>
          </cell>
        </row>
        <row r="66">
          <cell r="A66" t="str">
            <v>Guthrie Williams</v>
          </cell>
        </row>
        <row r="67">
          <cell r="A67" t="str">
            <v xml:space="preserve">Shane Fagan </v>
          </cell>
        </row>
        <row r="68">
          <cell r="A68" t="str">
            <v/>
          </cell>
        </row>
        <row r="69">
          <cell r="A69" t="str">
            <v/>
          </cell>
        </row>
        <row r="70">
          <cell r="A70" t="str">
            <v>Chris Matthews</v>
          </cell>
        </row>
        <row r="71">
          <cell r="A71" t="str">
            <v/>
          </cell>
        </row>
        <row r="72">
          <cell r="A72" t="str">
            <v/>
          </cell>
        </row>
        <row r="73">
          <cell r="A73" t="str">
            <v>Thomas Martin</v>
          </cell>
        </row>
        <row r="74">
          <cell r="A74" t="str">
            <v>Anna Dowling</v>
          </cell>
        </row>
        <row r="75">
          <cell r="A75" t="str">
            <v/>
          </cell>
        </row>
        <row r="76">
          <cell r="A76" t="str">
            <v/>
          </cell>
        </row>
        <row r="77">
          <cell r="A77" t="str">
            <v/>
          </cell>
        </row>
        <row r="78">
          <cell r="A78" t="str">
            <v/>
          </cell>
        </row>
        <row r="79">
          <cell r="A79" t="str">
            <v/>
          </cell>
        </row>
        <row r="80">
          <cell r="A80" t="str">
            <v>Andy Cochrane</v>
          </cell>
        </row>
        <row r="81">
          <cell r="A81" t="str">
            <v xml:space="preserve">Nick Wayland </v>
          </cell>
        </row>
        <row r="82">
          <cell r="A82" t="str">
            <v>Tommy Martin</v>
          </cell>
        </row>
        <row r="83">
          <cell r="A83" t="str">
            <v/>
          </cell>
        </row>
        <row r="84">
          <cell r="A84" t="str">
            <v/>
          </cell>
        </row>
        <row r="85">
          <cell r="A85" t="str">
            <v/>
          </cell>
        </row>
        <row r="86">
          <cell r="A86" t="str">
            <v>Adam Buchert</v>
          </cell>
        </row>
        <row r="87">
          <cell r="A87" t="str">
            <v>Adam Buchert</v>
          </cell>
        </row>
        <row r="88">
          <cell r="A88" t="str">
            <v/>
          </cell>
        </row>
        <row r="89">
          <cell r="A89" t="str">
            <v/>
          </cell>
        </row>
        <row r="90">
          <cell r="A90" t="str">
            <v/>
          </cell>
        </row>
        <row r="91">
          <cell r="A91" t="str">
            <v>Charlie Lambie</v>
          </cell>
        </row>
        <row r="92">
          <cell r="A92" t="str">
            <v/>
          </cell>
        </row>
        <row r="93">
          <cell r="A93" t="str">
            <v/>
          </cell>
        </row>
        <row r="94">
          <cell r="A94" t="str">
            <v>Sam Willis</v>
          </cell>
        </row>
        <row r="95">
          <cell r="A95" t="str">
            <v>Rob Warren</v>
          </cell>
        </row>
        <row r="96">
          <cell r="A96" t="str">
            <v/>
          </cell>
        </row>
        <row r="97">
          <cell r="A97" t="str">
            <v>Ben Jones</v>
          </cell>
        </row>
        <row r="98">
          <cell r="A98" t="str">
            <v/>
          </cell>
        </row>
        <row r="99">
          <cell r="A99" t="str">
            <v>Rowena Rainger</v>
          </cell>
        </row>
        <row r="100">
          <cell r="A100" t="str">
            <v>Ed Thirwall</v>
          </cell>
        </row>
        <row r="101">
          <cell r="A101" t="str">
            <v>Shannon Booth</v>
          </cell>
        </row>
        <row r="102">
          <cell r="A102" t="str">
            <v/>
          </cell>
        </row>
        <row r="103">
          <cell r="A103" t="str">
            <v/>
          </cell>
        </row>
        <row r="104">
          <cell r="A104" t="str">
            <v>Andrew Williams</v>
          </cell>
        </row>
        <row r="105">
          <cell r="A105" t="str">
            <v/>
          </cell>
        </row>
        <row r="106">
          <cell r="A106" t="str">
            <v>Enzo Mascart</v>
          </cell>
        </row>
        <row r="107">
          <cell r="A107" t="str">
            <v>Ben Yattes</v>
          </cell>
        </row>
        <row r="108">
          <cell r="A108" t="str">
            <v xml:space="preserve">Nick Wayland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sheetData>
      <sheetData sheetId="1">
        <row r="1">
          <cell r="B1" t="str">
            <v>Team</v>
          </cell>
          <cell r="C1" t="str">
            <v>Player 1</v>
          </cell>
          <cell r="D1" t="str">
            <v>Player 2</v>
          </cell>
          <cell r="E1" t="str">
            <v>Player 3</v>
          </cell>
          <cell r="F1" t="str">
            <v>Player 4</v>
          </cell>
          <cell r="G1" t="str">
            <v>Handicap 1</v>
          </cell>
          <cell r="H1" t="str">
            <v>Handicap 2</v>
          </cell>
          <cell r="I1" t="str">
            <v>Handicap 3</v>
          </cell>
          <cell r="J1" t="str">
            <v>Handicap 4</v>
          </cell>
          <cell r="K1" t="str">
            <v>Team Handicap</v>
          </cell>
          <cell r="L1" t="str">
            <v>Grade</v>
          </cell>
          <cell r="M1" t="str">
            <v>Special Requests</v>
          </cell>
        </row>
        <row r="2">
          <cell r="B2" t="str">
            <v>Jemmalong</v>
          </cell>
          <cell r="C2" t="str">
            <v>Anna Dowling</v>
          </cell>
          <cell r="D2" t="str">
            <v>Johnny Kahlbetzer</v>
          </cell>
          <cell r="E2" t="str">
            <v>Tommy Martin</v>
          </cell>
          <cell r="F2" t="str">
            <v>Jack Kiely</v>
          </cell>
          <cell r="G2">
            <v>0</v>
          </cell>
          <cell r="H2">
            <v>1</v>
          </cell>
          <cell r="I2">
            <v>3</v>
          </cell>
          <cell r="J2">
            <v>4</v>
          </cell>
          <cell r="K2">
            <v>8</v>
          </cell>
          <cell r="L2" t="str">
            <v>8g</v>
          </cell>
          <cell r="M2" t="str">
            <v>10am Fri JEM v RPC - Johnny K prefer to play Sat AM rather than Sun if possible</v>
          </cell>
        </row>
        <row r="3">
          <cell r="B3" t="str">
            <v>Trav Media</v>
          </cell>
          <cell r="C3" t="str">
            <v>Chris Daily</v>
          </cell>
          <cell r="D3" t="str">
            <v xml:space="preserve">Nick Wayland </v>
          </cell>
          <cell r="E3" t="str">
            <v>Lachie Gilmore</v>
          </cell>
          <cell r="F3" t="str">
            <v>Luke O'Leary</v>
          </cell>
          <cell r="G3">
            <v>-1</v>
          </cell>
          <cell r="H3">
            <v>1</v>
          </cell>
          <cell r="I3">
            <v>4</v>
          </cell>
          <cell r="J3">
            <v>3</v>
          </cell>
          <cell r="K3">
            <v>7</v>
          </cell>
          <cell r="L3" t="str">
            <v>8g</v>
          </cell>
        </row>
        <row r="4">
          <cell r="B4" t="str">
            <v>Precinct 75</v>
          </cell>
          <cell r="C4" t="str">
            <v>Jason Varker-Miles</v>
          </cell>
          <cell r="D4" t="str">
            <v>Ed Thirwall</v>
          </cell>
          <cell r="E4" t="str">
            <v>Hamish McGregor</v>
          </cell>
          <cell r="F4" t="str">
            <v>Andrew Williams</v>
          </cell>
          <cell r="G4">
            <v>0</v>
          </cell>
          <cell r="H4">
            <v>1</v>
          </cell>
          <cell r="I4">
            <v>2</v>
          </cell>
          <cell r="J4">
            <v>4</v>
          </cell>
          <cell r="K4">
            <v>7</v>
          </cell>
          <cell r="L4" t="str">
            <v>8g</v>
          </cell>
          <cell r="M4"/>
        </row>
        <row r="5">
          <cell r="B5"/>
          <cell r="C5"/>
          <cell r="D5"/>
          <cell r="E5"/>
          <cell r="F5"/>
          <cell r="G5"/>
          <cell r="H5"/>
          <cell r="I5"/>
          <cell r="J5"/>
          <cell r="K5"/>
          <cell r="L5"/>
          <cell r="M5"/>
        </row>
        <row r="6">
          <cell r="B6" t="str">
            <v>Jones &amp; Co.</v>
          </cell>
          <cell r="C6" t="str">
            <v>Sam Willis</v>
          </cell>
          <cell r="D6" t="str">
            <v>Ben Jones</v>
          </cell>
          <cell r="E6" t="str">
            <v>Dylan Jones</v>
          </cell>
          <cell r="F6" t="str">
            <v>Thomas Martin</v>
          </cell>
          <cell r="G6">
            <v>-1</v>
          </cell>
          <cell r="H6">
            <v>0</v>
          </cell>
          <cell r="I6">
            <v>2</v>
          </cell>
          <cell r="J6">
            <v>3</v>
          </cell>
          <cell r="K6">
            <v>4</v>
          </cell>
          <cell r="L6" t="str">
            <v>4g</v>
          </cell>
          <cell r="M6" t="str">
            <v>Sam W Sat early game, early umpire</v>
          </cell>
        </row>
        <row r="7">
          <cell r="B7" t="str">
            <v>Phoenix Polo</v>
          </cell>
          <cell r="C7" t="str">
            <v>Shannon Booth</v>
          </cell>
          <cell r="D7" t="str">
            <v>Ferdinand Furch</v>
          </cell>
          <cell r="E7" t="str">
            <v>Adam Buchert</v>
          </cell>
          <cell r="F7" t="str">
            <v>Adam Meally</v>
          </cell>
          <cell r="G7">
            <v>0</v>
          </cell>
          <cell r="H7">
            <v>0</v>
          </cell>
          <cell r="I7">
            <v>2</v>
          </cell>
          <cell r="J7">
            <v>2</v>
          </cell>
          <cell r="K7">
            <v>4</v>
          </cell>
          <cell r="L7" t="str">
            <v>4g</v>
          </cell>
        </row>
        <row r="8">
          <cell r="B8"/>
          <cell r="C8"/>
          <cell r="D8"/>
          <cell r="E8"/>
          <cell r="F8"/>
          <cell r="G8"/>
          <cell r="H8"/>
          <cell r="I8"/>
          <cell r="J8"/>
          <cell r="K8"/>
          <cell r="L8"/>
          <cell r="M8"/>
        </row>
        <row r="9">
          <cell r="B9" t="str">
            <v>Mihangel</v>
          </cell>
          <cell r="C9" t="str">
            <v>Mike Barker</v>
          </cell>
          <cell r="D9" t="str">
            <v>Rowena Rainger</v>
          </cell>
          <cell r="E9" t="str">
            <v>Chloe Warren</v>
          </cell>
          <cell r="F9" t="str">
            <v>Steve Barnard</v>
          </cell>
          <cell r="G9">
            <v>-2</v>
          </cell>
          <cell r="H9">
            <v>-1</v>
          </cell>
          <cell r="I9">
            <v>1</v>
          </cell>
          <cell r="J9">
            <v>2</v>
          </cell>
          <cell r="K9">
            <v>0</v>
          </cell>
          <cell r="L9" t="str">
            <v>0g</v>
          </cell>
          <cell r="M9"/>
        </row>
        <row r="10">
          <cell r="B10" t="str">
            <v>Enviroganic</v>
          </cell>
          <cell r="C10" t="str">
            <v>Toby Dowling</v>
          </cell>
          <cell r="D10" t="str">
            <v>Archie Dowling</v>
          </cell>
          <cell r="E10" t="str">
            <v>Enzo Mascart</v>
          </cell>
          <cell r="F10" t="str">
            <v>Hamish Dowling</v>
          </cell>
          <cell r="G10">
            <v>-2</v>
          </cell>
          <cell r="H10">
            <v>0</v>
          </cell>
          <cell r="I10">
            <v>1</v>
          </cell>
          <cell r="J10">
            <v>1</v>
          </cell>
          <cell r="K10">
            <v>0</v>
          </cell>
          <cell r="L10" t="str">
            <v xml:space="preserve">0g </v>
          </cell>
        </row>
        <row r="11">
          <cell r="B11" t="str">
            <v>M Polo</v>
          </cell>
          <cell r="C11" t="str">
            <v>Jarrod Gaudron / Betty Samadi</v>
          </cell>
          <cell r="D11" t="str">
            <v>Kim McDougall</v>
          </cell>
          <cell r="E11" t="str">
            <v xml:space="preserve">Shane Fagan </v>
          </cell>
          <cell r="F11" t="str">
            <v>Adam Meally</v>
          </cell>
          <cell r="G11">
            <v>-1</v>
          </cell>
          <cell r="H11">
            <v>-2</v>
          </cell>
          <cell r="I11">
            <v>1</v>
          </cell>
          <cell r="J11">
            <v>2</v>
          </cell>
          <cell r="K11">
            <v>0</v>
          </cell>
          <cell r="L11" t="str">
            <v>0g</v>
          </cell>
        </row>
        <row r="12">
          <cell r="B12" t="str">
            <v>Riverlands White</v>
          </cell>
          <cell r="C12" t="str">
            <v>Adam Buchert</v>
          </cell>
          <cell r="D12" t="str">
            <v xml:space="preserve">Nick Wayland </v>
          </cell>
          <cell r="E12" t="str">
            <v>Rob Warren</v>
          </cell>
          <cell r="F12" t="str">
            <v>Ben Yattes</v>
          </cell>
          <cell r="G12">
            <v>2</v>
          </cell>
          <cell r="H12">
            <v>1</v>
          </cell>
          <cell r="I12">
            <v>-1</v>
          </cell>
          <cell r="J12">
            <v>-2</v>
          </cell>
          <cell r="K12">
            <v>0</v>
          </cell>
          <cell r="L12" t="str">
            <v>0g</v>
          </cell>
          <cell r="M12"/>
        </row>
        <row r="13">
          <cell r="B13" t="str">
            <v>Riverlands Blue</v>
          </cell>
          <cell r="C13" t="str">
            <v>Nicola Cole</v>
          </cell>
          <cell r="D13" t="str">
            <v>Chris Matthews</v>
          </cell>
          <cell r="E13" t="str">
            <v>Jack Ravel</v>
          </cell>
          <cell r="F13" t="str">
            <v>Marcos Bellinzoni</v>
          </cell>
          <cell r="G13">
            <v>-1</v>
          </cell>
          <cell r="H13">
            <v>-2</v>
          </cell>
          <cell r="I13">
            <v>-1</v>
          </cell>
          <cell r="J13">
            <v>3</v>
          </cell>
          <cell r="K13">
            <v>-1</v>
          </cell>
          <cell r="L13" t="str">
            <v>Subz</v>
          </cell>
          <cell r="M13"/>
        </row>
        <row r="14">
          <cell r="B14" t="str">
            <v>Nite Watches</v>
          </cell>
          <cell r="C14" t="str">
            <v>Andy Cochrane</v>
          </cell>
          <cell r="D14" t="str">
            <v>Melanie Cochrane</v>
          </cell>
          <cell r="E14" t="str">
            <v>Guthrie Williams</v>
          </cell>
          <cell r="F14" t="str">
            <v>Charlie Lambie</v>
          </cell>
          <cell r="G14">
            <v>-1</v>
          </cell>
          <cell r="H14">
            <v>-2</v>
          </cell>
          <cell r="I14">
            <v>-1</v>
          </cell>
          <cell r="J14">
            <v>-1</v>
          </cell>
          <cell r="K14">
            <v>-5</v>
          </cell>
          <cell r="L14" t="str">
            <v>Subz</v>
          </cell>
        </row>
        <row r="15">
          <cell r="B15"/>
          <cell r="C15"/>
          <cell r="D15"/>
          <cell r="E15"/>
          <cell r="F15"/>
          <cell r="G15"/>
          <cell r="H15"/>
          <cell r="I15"/>
          <cell r="J15"/>
          <cell r="K15"/>
          <cell r="L15"/>
        </row>
        <row r="16">
          <cell r="B16"/>
          <cell r="C16"/>
          <cell r="D16"/>
          <cell r="E16"/>
          <cell r="F16"/>
          <cell r="G16"/>
          <cell r="H16"/>
          <cell r="I16"/>
          <cell r="J16"/>
          <cell r="K16"/>
          <cell r="L16"/>
          <cell r="M16"/>
        </row>
        <row r="17">
          <cell r="B17"/>
          <cell r="C17"/>
          <cell r="D17"/>
          <cell r="E17"/>
          <cell r="F17"/>
          <cell r="G17"/>
          <cell r="H17"/>
          <cell r="I17"/>
          <cell r="J17"/>
          <cell r="K17"/>
          <cell r="L17"/>
          <cell r="M17"/>
        </row>
        <row r="18">
          <cell r="B18"/>
          <cell r="C18"/>
          <cell r="D18"/>
          <cell r="E18"/>
          <cell r="F18"/>
          <cell r="G18"/>
          <cell r="H18"/>
          <cell r="I18"/>
          <cell r="J18"/>
          <cell r="K18"/>
          <cell r="L18"/>
        </row>
        <row r="19">
          <cell r="B19"/>
          <cell r="C19"/>
          <cell r="D19"/>
          <cell r="E19"/>
          <cell r="F19"/>
          <cell r="G19"/>
          <cell r="H19"/>
          <cell r="I19"/>
          <cell r="J19"/>
          <cell r="K19"/>
          <cell r="L19"/>
        </row>
        <row r="20">
          <cell r="B20"/>
          <cell r="C20"/>
          <cell r="D20"/>
          <cell r="E20"/>
          <cell r="F20"/>
          <cell r="G20"/>
          <cell r="H20"/>
          <cell r="I20"/>
          <cell r="J20"/>
          <cell r="K20"/>
          <cell r="L20"/>
          <cell r="M20"/>
        </row>
        <row r="21">
          <cell r="B21"/>
          <cell r="C21"/>
          <cell r="D21"/>
          <cell r="E21"/>
          <cell r="F21"/>
          <cell r="G21"/>
          <cell r="H21"/>
          <cell r="I21"/>
          <cell r="J21"/>
          <cell r="K21"/>
          <cell r="L21"/>
        </row>
        <row r="22">
          <cell r="B22"/>
          <cell r="C22"/>
          <cell r="D22"/>
          <cell r="E22"/>
          <cell r="F22"/>
          <cell r="G22"/>
          <cell r="H22"/>
          <cell r="I22"/>
          <cell r="J22"/>
          <cell r="K22"/>
          <cell r="L22"/>
          <cell r="M22"/>
        </row>
        <row r="23">
          <cell r="B23"/>
          <cell r="C23"/>
          <cell r="D23"/>
          <cell r="E23"/>
          <cell r="F23"/>
          <cell r="G23"/>
          <cell r="H23"/>
          <cell r="I23"/>
          <cell r="J23"/>
          <cell r="K23"/>
          <cell r="L23"/>
        </row>
        <row r="24">
          <cell r="B24"/>
          <cell r="C24"/>
          <cell r="D24"/>
          <cell r="E24"/>
          <cell r="F24"/>
          <cell r="G24"/>
          <cell r="H24"/>
          <cell r="I24"/>
          <cell r="J24"/>
          <cell r="K24"/>
          <cell r="L24"/>
        </row>
        <row r="25">
          <cell r="B25"/>
          <cell r="C25"/>
          <cell r="D25"/>
          <cell r="E25"/>
          <cell r="F25"/>
          <cell r="G25"/>
          <cell r="H25"/>
          <cell r="I25"/>
          <cell r="J25"/>
          <cell r="K25"/>
          <cell r="L25"/>
          <cell r="M25"/>
        </row>
        <row r="26">
          <cell r="B26"/>
          <cell r="C26"/>
          <cell r="D26"/>
          <cell r="E26"/>
          <cell r="F26"/>
          <cell r="G26"/>
          <cell r="H26"/>
          <cell r="I26"/>
          <cell r="J26"/>
          <cell r="K26"/>
          <cell r="L26"/>
          <cell r="M26"/>
        </row>
        <row r="27">
          <cell r="B27"/>
          <cell r="C27"/>
          <cell r="D27"/>
          <cell r="E27"/>
          <cell r="F27"/>
          <cell r="G27"/>
          <cell r="H27"/>
          <cell r="I27"/>
          <cell r="J27"/>
          <cell r="K27"/>
          <cell r="L27"/>
        </row>
        <row r="28">
          <cell r="B28"/>
          <cell r="C28"/>
          <cell r="D28"/>
          <cell r="E28"/>
          <cell r="F28"/>
          <cell r="G28"/>
          <cell r="H28"/>
          <cell r="I28"/>
          <cell r="J28"/>
          <cell r="K28"/>
          <cell r="L28"/>
        </row>
        <row r="29">
          <cell r="B29"/>
          <cell r="C29"/>
          <cell r="D29"/>
          <cell r="E29"/>
          <cell r="F29"/>
          <cell r="G29"/>
          <cell r="H29"/>
          <cell r="I29"/>
          <cell r="J29"/>
          <cell r="K29"/>
          <cell r="L29"/>
          <cell r="M29"/>
        </row>
        <row r="30">
          <cell r="B30"/>
          <cell r="C30"/>
          <cell r="D30"/>
          <cell r="E30"/>
          <cell r="F30"/>
          <cell r="G30"/>
          <cell r="H30"/>
          <cell r="I30"/>
          <cell r="J30"/>
          <cell r="K30"/>
          <cell r="L30"/>
          <cell r="M30"/>
        </row>
        <row r="31">
          <cell r="B31"/>
          <cell r="C31"/>
          <cell r="D31"/>
          <cell r="E31"/>
          <cell r="F31"/>
          <cell r="G31"/>
          <cell r="H31"/>
          <cell r="I31"/>
          <cell r="J31"/>
          <cell r="K31"/>
          <cell r="L31"/>
          <cell r="M31"/>
        </row>
        <row r="32">
          <cell r="B32"/>
          <cell r="C32"/>
          <cell r="D32"/>
          <cell r="E32"/>
          <cell r="F32"/>
          <cell r="G32"/>
          <cell r="H32"/>
          <cell r="I32"/>
          <cell r="J32"/>
          <cell r="K32"/>
          <cell r="L32"/>
          <cell r="M32"/>
        </row>
        <row r="33">
          <cell r="B33"/>
          <cell r="C33"/>
          <cell r="D33"/>
          <cell r="E33"/>
          <cell r="F33"/>
          <cell r="G33"/>
          <cell r="H33"/>
          <cell r="I33"/>
          <cell r="J33"/>
          <cell r="K33"/>
          <cell r="L33"/>
          <cell r="M33"/>
        </row>
        <row r="34">
          <cell r="B34"/>
          <cell r="C34"/>
          <cell r="D34"/>
          <cell r="E34"/>
          <cell r="F34"/>
          <cell r="G34"/>
          <cell r="H34"/>
          <cell r="I34"/>
          <cell r="J34"/>
          <cell r="K34"/>
          <cell r="L34"/>
          <cell r="M34"/>
        </row>
        <row r="35">
          <cell r="B35"/>
          <cell r="C35"/>
          <cell r="D35"/>
          <cell r="E35"/>
          <cell r="F35"/>
          <cell r="G35"/>
          <cell r="H35"/>
          <cell r="I35"/>
          <cell r="J35"/>
          <cell r="K35"/>
          <cell r="L35"/>
          <cell r="M35"/>
        </row>
        <row r="36">
          <cell r="B36"/>
          <cell r="C36"/>
          <cell r="D36"/>
          <cell r="E36"/>
          <cell r="F36"/>
          <cell r="G36"/>
          <cell r="H36"/>
          <cell r="I36"/>
          <cell r="J36"/>
          <cell r="K36"/>
          <cell r="L36"/>
        </row>
        <row r="37">
          <cell r="B37"/>
          <cell r="C37"/>
          <cell r="D37"/>
          <cell r="E37"/>
          <cell r="F37"/>
          <cell r="G37"/>
          <cell r="H37"/>
          <cell r="I37"/>
          <cell r="J37"/>
          <cell r="K37"/>
          <cell r="L37"/>
        </row>
        <row r="38">
          <cell r="B38"/>
          <cell r="C38"/>
          <cell r="D38"/>
          <cell r="E38"/>
          <cell r="F38"/>
          <cell r="G38"/>
          <cell r="H38"/>
          <cell r="I38"/>
          <cell r="J38"/>
          <cell r="K38"/>
          <cell r="L38"/>
        </row>
        <row r="39">
          <cell r="B39"/>
          <cell r="C39"/>
          <cell r="D39"/>
          <cell r="E39"/>
          <cell r="F39"/>
          <cell r="G39"/>
          <cell r="H39"/>
          <cell r="I39"/>
          <cell r="J39"/>
          <cell r="K39"/>
          <cell r="L39"/>
        </row>
        <row r="40">
          <cell r="B40"/>
          <cell r="C40"/>
          <cell r="D40"/>
          <cell r="E40"/>
          <cell r="F40"/>
          <cell r="G40"/>
          <cell r="H40"/>
          <cell r="I40"/>
          <cell r="J40"/>
          <cell r="K40"/>
          <cell r="L40"/>
        </row>
        <row r="41">
          <cell r="B41"/>
          <cell r="C41"/>
          <cell r="D41"/>
          <cell r="E41"/>
          <cell r="F41"/>
          <cell r="G41"/>
          <cell r="H41"/>
          <cell r="I41"/>
          <cell r="J41"/>
          <cell r="K41"/>
          <cell r="L41"/>
        </row>
        <row r="42">
          <cell r="B42"/>
          <cell r="C42"/>
          <cell r="D42"/>
          <cell r="E42"/>
          <cell r="F42"/>
          <cell r="G42"/>
          <cell r="H42"/>
          <cell r="I42"/>
          <cell r="J42"/>
          <cell r="K42"/>
          <cell r="L42"/>
        </row>
        <row r="43">
          <cell r="B43"/>
          <cell r="C43"/>
          <cell r="D43"/>
          <cell r="E43"/>
          <cell r="F43"/>
          <cell r="G43"/>
          <cell r="H43"/>
          <cell r="I43"/>
          <cell r="J43"/>
          <cell r="K43"/>
          <cell r="L43"/>
        </row>
        <row r="44">
          <cell r="B44"/>
          <cell r="C44"/>
          <cell r="D44"/>
          <cell r="E44"/>
          <cell r="F44"/>
          <cell r="G44"/>
          <cell r="H44"/>
          <cell r="I44"/>
          <cell r="J44"/>
          <cell r="K44"/>
          <cell r="L44"/>
        </row>
        <row r="45">
          <cell r="B45"/>
          <cell r="C45"/>
          <cell r="D45"/>
          <cell r="E45"/>
          <cell r="F45"/>
          <cell r="G45"/>
          <cell r="H45"/>
          <cell r="I45"/>
          <cell r="J45"/>
          <cell r="K45"/>
          <cell r="L45"/>
        </row>
        <row r="46">
          <cell r="B46"/>
          <cell r="C46"/>
          <cell r="D46"/>
          <cell r="E46"/>
          <cell r="F46"/>
          <cell r="G46"/>
          <cell r="H46"/>
          <cell r="I46"/>
          <cell r="J46"/>
          <cell r="K46"/>
          <cell r="L46"/>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018DF-842B-4592-A4CB-DC3091D20807}">
  <dimension ref="A1:AG125"/>
  <sheetViews>
    <sheetView tabSelected="1" topLeftCell="D1" workbookViewId="0">
      <selection activeCell="G7" sqref="G7"/>
    </sheetView>
  </sheetViews>
  <sheetFormatPr defaultColWidth="9.1328125" defaultRowHeight="23.25" x14ac:dyDescent="0.7"/>
  <cols>
    <col min="1" max="3" width="9.1328125" style="1" hidden="1" customWidth="1"/>
    <col min="4" max="4" width="10.86328125" style="1" customWidth="1"/>
    <col min="5" max="5" width="27.1328125" style="4" customWidth="1"/>
    <col min="6" max="6" width="4.73046875" style="2" customWidth="1"/>
    <col min="7" max="7" width="31.3984375" style="3" customWidth="1"/>
    <col min="8" max="8" width="4.265625" style="2" customWidth="1"/>
    <col min="9" max="9" width="7.3984375" style="3" customWidth="1"/>
    <col min="10" max="10" width="3.73046875" style="2" customWidth="1"/>
    <col min="11" max="11" width="34.3984375" style="3" bestFit="1" customWidth="1"/>
    <col min="12" max="12" width="4" style="2" customWidth="1"/>
    <col min="13" max="13" width="5" style="1" customWidth="1"/>
    <col min="14" max="14" width="16.3984375" style="3" customWidth="1"/>
    <col min="15" max="15" width="20.265625" style="3" bestFit="1" customWidth="1"/>
    <col min="16" max="16" width="3.3984375" style="2" bestFit="1" customWidth="1"/>
    <col min="17" max="17" width="21.3984375" style="1" bestFit="1" customWidth="1"/>
    <col min="18" max="18" width="16.3984375" customWidth="1"/>
    <col min="19" max="19" width="9.3984375" hidden="1" customWidth="1"/>
    <col min="20" max="20" width="15.1328125" style="1" hidden="1" customWidth="1"/>
    <col min="21" max="21" width="0" style="2" hidden="1" customWidth="1"/>
    <col min="22" max="22" width="21.73046875" style="1" hidden="1" customWidth="1"/>
    <col min="23" max="23" width="18.3984375" style="1" hidden="1" customWidth="1"/>
    <col min="24" max="24" width="0" style="1" hidden="1" customWidth="1"/>
    <col min="25" max="25" width="17.86328125" style="1" hidden="1" customWidth="1"/>
    <col min="26" max="26" width="18.86328125" style="1" hidden="1" customWidth="1"/>
    <col min="27" max="27" width="25.3984375" style="1" hidden="1" customWidth="1"/>
    <col min="28" max="28" width="22.3984375" style="1" hidden="1" customWidth="1"/>
    <col min="29" max="29" width="20.73046875" style="1" hidden="1" customWidth="1"/>
    <col min="30" max="30" width="17.265625" style="1" hidden="1" customWidth="1"/>
    <col min="31" max="33" width="0" style="1" hidden="1" customWidth="1"/>
    <col min="34" max="16384" width="9.1328125" style="1"/>
  </cols>
  <sheetData>
    <row r="1" spans="1:33" ht="30.75" x14ac:dyDescent="0.7">
      <c r="E1" s="56" t="str">
        <f>[1]Assumptions!B5&amp;" - "&amp;TEXT([1]Assumptions!B6,"dddd")</f>
        <v>Riverlands Spring Season Opener - 4th, 5th, 6th September</v>
      </c>
      <c r="F1" s="56"/>
      <c r="G1" s="56"/>
      <c r="H1" s="56"/>
      <c r="I1" s="56"/>
      <c r="J1" s="56"/>
      <c r="K1" s="56"/>
      <c r="L1" s="56"/>
      <c r="M1" s="56"/>
      <c r="N1" s="56"/>
      <c r="O1" s="56"/>
      <c r="P1" s="56"/>
      <c r="Q1" s="56"/>
      <c r="S1" s="56" t="str">
        <f>E1</f>
        <v>Riverlands Spring Season Opener - 4th, 5th, 6th September</v>
      </c>
      <c r="T1" s="56"/>
      <c r="U1" s="56"/>
      <c r="V1" s="56"/>
      <c r="W1" s="56"/>
      <c r="X1" s="56"/>
      <c r="Y1" s="56"/>
      <c r="Z1" s="56"/>
      <c r="AA1" s="56"/>
      <c r="AB1" s="56"/>
      <c r="AC1" s="56"/>
      <c r="AD1" s="56"/>
      <c r="AE1" s="56"/>
      <c r="AF1" s="55"/>
    </row>
    <row r="2" spans="1:33" x14ac:dyDescent="0.7">
      <c r="D2" s="51" t="s">
        <v>34</v>
      </c>
      <c r="E2" s="50" t="s">
        <v>33</v>
      </c>
      <c r="F2" s="49"/>
      <c r="G2" s="48" t="s">
        <v>32</v>
      </c>
      <c r="H2" s="47"/>
      <c r="I2" s="47"/>
      <c r="J2" s="47"/>
      <c r="K2" s="48" t="s">
        <v>31</v>
      </c>
      <c r="L2" s="47"/>
      <c r="M2" s="47"/>
      <c r="N2" s="46" t="s">
        <v>30</v>
      </c>
      <c r="O2" s="45"/>
      <c r="P2" s="44"/>
      <c r="Q2" s="5"/>
      <c r="R2" s="54" t="s">
        <v>56</v>
      </c>
      <c r="S2" s="51" t="s">
        <v>34</v>
      </c>
      <c r="T2" s="50" t="s">
        <v>33</v>
      </c>
      <c r="U2" s="49"/>
      <c r="V2" s="48" t="s">
        <v>32</v>
      </c>
      <c r="W2" s="47"/>
      <c r="X2" s="47"/>
      <c r="Y2" s="47"/>
      <c r="Z2" s="48" t="s">
        <v>31</v>
      </c>
      <c r="AA2" s="47"/>
      <c r="AB2" s="47"/>
      <c r="AC2" s="46" t="s">
        <v>30</v>
      </c>
      <c r="AD2" s="45"/>
      <c r="AE2" s="44"/>
      <c r="AF2" s="5"/>
      <c r="AG2" s="31"/>
    </row>
    <row r="3" spans="1:33" x14ac:dyDescent="0.7">
      <c r="D3" s="4"/>
      <c r="E3" s="57" t="s">
        <v>55</v>
      </c>
      <c r="F3" s="58"/>
      <c r="G3" s="58"/>
      <c r="H3" s="58"/>
      <c r="I3" s="58"/>
      <c r="J3" s="58"/>
      <c r="K3" s="58"/>
      <c r="L3" s="58"/>
      <c r="M3" s="58"/>
      <c r="N3" s="58"/>
      <c r="O3" s="58"/>
      <c r="P3" s="17"/>
      <c r="Q3" s="35"/>
      <c r="R3" s="54"/>
      <c r="S3" s="51"/>
      <c r="T3" s="50"/>
      <c r="U3" s="49"/>
      <c r="V3" s="48"/>
      <c r="W3" s="47"/>
      <c r="X3" s="47"/>
      <c r="Y3" s="47"/>
      <c r="Z3" s="48"/>
      <c r="AA3" s="47"/>
      <c r="AB3" s="47"/>
      <c r="AC3" s="46"/>
      <c r="AD3" s="45"/>
      <c r="AE3" s="44"/>
      <c r="AF3" s="5"/>
      <c r="AG3" s="31"/>
    </row>
    <row r="4" spans="1:33" x14ac:dyDescent="0.7">
      <c r="C4" s="2">
        <f>D4</f>
        <v>1</v>
      </c>
      <c r="D4" s="2">
        <v>1</v>
      </c>
      <c r="E4" s="33" t="s">
        <v>54</v>
      </c>
      <c r="F4" s="28"/>
      <c r="G4" s="32" t="s">
        <v>53</v>
      </c>
      <c r="H4" s="13"/>
      <c r="I4" s="15"/>
      <c r="J4" s="28"/>
      <c r="K4" s="32" t="s">
        <v>52</v>
      </c>
      <c r="L4" s="13"/>
      <c r="M4" s="13"/>
      <c r="N4" s="23" t="s">
        <v>6</v>
      </c>
      <c r="O4" s="15" t="s">
        <v>51</v>
      </c>
      <c r="P4" s="22" t="s">
        <v>1</v>
      </c>
      <c r="Q4" s="15" t="s">
        <v>50</v>
      </c>
      <c r="R4" s="31" t="str">
        <f>VLOOKUP(G4,[1]Teams!B:M,12,FALSE)&amp;"  "&amp;VLOOKUP(K4,[1]Teams!B:M,12,FALSE)</f>
        <v xml:space="preserve">10am Fri JEM v RPC - Johnny K prefer to play Sat AM rather than Sun if possible  </v>
      </c>
      <c r="S4" s="2">
        <v>1</v>
      </c>
      <c r="T4" s="33" t="s">
        <v>49</v>
      </c>
      <c r="U4" s="28"/>
      <c r="V4" s="32"/>
      <c r="W4" s="13"/>
      <c r="X4" s="15"/>
      <c r="Y4" s="28"/>
      <c r="Z4" s="32"/>
      <c r="AA4" s="13"/>
      <c r="AB4" s="13"/>
      <c r="AC4" s="23" t="s">
        <v>6</v>
      </c>
      <c r="AD4" s="15"/>
      <c r="AE4" s="22" t="s">
        <v>1</v>
      </c>
      <c r="AF4" s="15"/>
      <c r="AG4" s="31" t="e">
        <f>VLOOKUP(V4,[1]Teams!Q:AB,12,FALSE)&amp;"  "&amp;VLOOKUP(Z4,[1]Teams!Q:AB,12,FALSE)</f>
        <v>#N/A</v>
      </c>
    </row>
    <row r="5" spans="1:33" x14ac:dyDescent="0.7">
      <c r="A5" s="1" t="str">
        <f>F5&amp;C5</f>
        <v>11</v>
      </c>
      <c r="B5" s="1" t="str">
        <f>C5&amp;N5</f>
        <v>1Centre Table:</v>
      </c>
      <c r="C5" s="2">
        <f>C4</f>
        <v>1</v>
      </c>
      <c r="D5" s="30">
        <v>0.41666666666666669</v>
      </c>
      <c r="E5" s="29"/>
      <c r="F5" s="14">
        <v>1</v>
      </c>
      <c r="G5" s="13" t="str">
        <f>VLOOKUP(G$4,[1]Teams!$B:$F,F5+1,FALSE)</f>
        <v>Anna Dowling</v>
      </c>
      <c r="H5" s="13">
        <f>VLOOKUP(G$4,[1]Teams!$B:$J,F5+5,FALSE)</f>
        <v>0</v>
      </c>
      <c r="I5" s="15"/>
      <c r="J5" s="14">
        <v>1</v>
      </c>
      <c r="K5" s="13" t="str">
        <f>VLOOKUP(K$4,[1]Teams!$B:$F,J5+1,FALSE)</f>
        <v>Chris Daily</v>
      </c>
      <c r="L5" s="13">
        <f>VLOOKUP(K$4,[1]Teams!$B:$J,J5+5,FALSE)</f>
        <v>-1</v>
      </c>
      <c r="M5" s="13"/>
      <c r="N5" s="26" t="s">
        <v>5</v>
      </c>
      <c r="O5" s="15" t="s">
        <v>48</v>
      </c>
      <c r="P5" s="25"/>
      <c r="Q5" s="28"/>
      <c r="S5" s="30">
        <v>0.375</v>
      </c>
      <c r="T5" s="29"/>
      <c r="U5" s="14">
        <v>1</v>
      </c>
      <c r="V5" s="13" t="e">
        <f>VLOOKUP(V$68,[1]Teams!$B:$F,U5+1,FALSE)</f>
        <v>#N/A</v>
      </c>
      <c r="W5" s="13" t="e">
        <f>VLOOKUP(V$68,[1]Teams!$B:$J,U5+5,FALSE)</f>
        <v>#N/A</v>
      </c>
      <c r="X5" s="15"/>
      <c r="Y5" s="14">
        <v>1</v>
      </c>
      <c r="Z5" s="13" t="e">
        <f>VLOOKUP(Z$68,[1]Teams!$B:$F,Y5+1,FALSE)</f>
        <v>#N/A</v>
      </c>
      <c r="AA5" s="13" t="e">
        <f>VLOOKUP(Z$68,[1]Teams!$B:$J,Y5+5,FALSE)</f>
        <v>#N/A</v>
      </c>
      <c r="AB5" s="13"/>
      <c r="AC5" s="26" t="s">
        <v>5</v>
      </c>
      <c r="AD5" s="15"/>
      <c r="AE5" s="25"/>
      <c r="AF5" s="28"/>
    </row>
    <row r="6" spans="1:33" x14ac:dyDescent="0.7">
      <c r="A6" s="1" t="str">
        <f>F6&amp;C6</f>
        <v>21</v>
      </c>
      <c r="B6" s="1" t="str">
        <f>C6&amp;N6</f>
        <v>13rd Man:</v>
      </c>
      <c r="C6" s="2">
        <f>C5</f>
        <v>1</v>
      </c>
      <c r="E6" s="24" t="str">
        <f>VLOOKUP($G4,[1]Teams!$B:$L,COLUMN([1]Teams!L:L)-1,FALSE)&amp;" Grade"</f>
        <v>8g Grade</v>
      </c>
      <c r="F6" s="14">
        <v>2</v>
      </c>
      <c r="G6" s="13" t="str">
        <f>VLOOKUP(G$4,[1]Teams!$B:$F,F6+1,FALSE)</f>
        <v>Johnny Kahlbetzer</v>
      </c>
      <c r="H6" s="13">
        <f>VLOOKUP(G$4,[1]Teams!$B:$J,F6+5,FALSE)</f>
        <v>1</v>
      </c>
      <c r="I6" s="27" t="s">
        <v>4</v>
      </c>
      <c r="J6" s="14">
        <v>2</v>
      </c>
      <c r="K6" s="13" t="str">
        <f>VLOOKUP(K$4,[1]Teams!$B:$F,J6+1,FALSE)</f>
        <v xml:space="preserve">Nick Wayland </v>
      </c>
      <c r="L6" s="13">
        <f>VLOOKUP(K$4,[1]Teams!$B:$J,J6+5,FALSE)</f>
        <v>1</v>
      </c>
      <c r="M6" s="13"/>
      <c r="N6" s="26" t="s">
        <v>3</v>
      </c>
      <c r="O6" s="15"/>
      <c r="P6" s="25"/>
      <c r="Q6" s="13"/>
      <c r="S6" s="1"/>
      <c r="T6" s="24" t="e">
        <f>VLOOKUP($G4,[1]Teams!$B:$L,COLUMN([1]Teams!AA:AA)-1,FALSE)&amp;" Grade"</f>
        <v>#REF!</v>
      </c>
      <c r="U6" s="14">
        <v>2</v>
      </c>
      <c r="V6" s="13" t="e">
        <f>VLOOKUP(V$68,[1]Teams!$B:$F,U6+1,FALSE)</f>
        <v>#N/A</v>
      </c>
      <c r="W6" s="13" t="e">
        <f>VLOOKUP(V$68,[1]Teams!$B:$J,U6+5,FALSE)</f>
        <v>#N/A</v>
      </c>
      <c r="X6" s="27" t="s">
        <v>4</v>
      </c>
      <c r="Y6" s="14">
        <v>2</v>
      </c>
      <c r="Z6" s="13" t="e">
        <f>VLOOKUP(Z$68,[1]Teams!$B:$F,Y6+1,FALSE)</f>
        <v>#N/A</v>
      </c>
      <c r="AA6" s="13" t="e">
        <f>VLOOKUP(Z$68,[1]Teams!$B:$J,Y6+5,FALSE)</f>
        <v>#N/A</v>
      </c>
      <c r="AB6" s="13"/>
      <c r="AC6" s="26" t="s">
        <v>3</v>
      </c>
      <c r="AD6" s="15"/>
      <c r="AE6" s="25"/>
      <c r="AF6" s="13"/>
    </row>
    <row r="7" spans="1:33" ht="46.5" x14ac:dyDescent="0.7">
      <c r="A7" s="1" t="str">
        <f>F7&amp;C7</f>
        <v>31</v>
      </c>
      <c r="B7" s="1" t="str">
        <f>C7&amp;N7</f>
        <v xml:space="preserve">1Goal Judges: </v>
      </c>
      <c r="C7" s="2">
        <f>C6</f>
        <v>1</v>
      </c>
      <c r="E7" s="24" t="str">
        <f>IF(OR(N8=2,N8=3),"Round Robin","")</f>
        <v/>
      </c>
      <c r="F7" s="14">
        <v>3</v>
      </c>
      <c r="G7" s="13" t="str">
        <f>VLOOKUP(G$4,[1]Teams!$B:$F,F7+1,FALSE)</f>
        <v>Tommy Martin</v>
      </c>
      <c r="H7" s="13">
        <f>VLOOKUP(G$4,[1]Teams!$B:$J,F7+5,FALSE)</f>
        <v>3</v>
      </c>
      <c r="I7" s="15"/>
      <c r="J7" s="14">
        <v>3</v>
      </c>
      <c r="K7" s="13" t="str">
        <f>VLOOKUP(K$4,[1]Teams!$B:$F,J7+1,FALSE)</f>
        <v>Lachie Gilmore</v>
      </c>
      <c r="L7" s="13">
        <f>VLOOKUP(K$4,[1]Teams!$B:$J,J7+5,FALSE)</f>
        <v>4</v>
      </c>
      <c r="M7" s="13"/>
      <c r="N7" s="23" t="s">
        <v>2</v>
      </c>
      <c r="O7" s="15" t="s">
        <v>47</v>
      </c>
      <c r="P7" s="22" t="s">
        <v>1</v>
      </c>
      <c r="Q7" s="15" t="s">
        <v>46</v>
      </c>
      <c r="S7" s="1"/>
      <c r="T7" s="24" t="str">
        <f>IF(OR(AC8=2,AC8=3),"Round Robin","")</f>
        <v>Round Robin</v>
      </c>
      <c r="U7" s="14">
        <v>3</v>
      </c>
      <c r="V7" s="13" t="e">
        <f>VLOOKUP(V$68,[1]Teams!$B:$F,U7+1,FALSE)</f>
        <v>#N/A</v>
      </c>
      <c r="W7" s="13" t="e">
        <f>VLOOKUP(V$68,[1]Teams!$B:$J,U7+5,FALSE)</f>
        <v>#N/A</v>
      </c>
      <c r="X7" s="15"/>
      <c r="Y7" s="14">
        <v>3</v>
      </c>
      <c r="Z7" s="13" t="e">
        <f>VLOOKUP(Z$68,[1]Teams!$B:$F,Y7+1,FALSE)</f>
        <v>#N/A</v>
      </c>
      <c r="AA7" s="13" t="e">
        <f>VLOOKUP(Z$68,[1]Teams!$B:$J,Y7+5,FALSE)</f>
        <v>#N/A</v>
      </c>
      <c r="AB7" s="13"/>
      <c r="AC7" s="23" t="s">
        <v>2</v>
      </c>
      <c r="AD7" s="15"/>
      <c r="AE7" s="22" t="s">
        <v>1</v>
      </c>
      <c r="AF7" s="15"/>
    </row>
    <row r="8" spans="1:33" x14ac:dyDescent="0.7">
      <c r="A8" s="1" t="str">
        <f>F8&amp;C8</f>
        <v>41</v>
      </c>
      <c r="B8" s="1" t="str">
        <f>C8&amp;O8</f>
        <v>1Chukkas</v>
      </c>
      <c r="C8" s="2">
        <f>C7</f>
        <v>1</v>
      </c>
      <c r="F8" s="14">
        <v>4</v>
      </c>
      <c r="G8" s="13" t="str">
        <f>VLOOKUP(G$4,[1]Teams!$B:$F,F8+1,FALSE)</f>
        <v>Jack Kiely</v>
      </c>
      <c r="H8" s="21">
        <f>VLOOKUP(G$4,[1]Teams!$B:$J,F8+5,FALSE)</f>
        <v>4</v>
      </c>
      <c r="I8" s="15"/>
      <c r="J8" s="14">
        <v>4</v>
      </c>
      <c r="K8" s="13" t="str">
        <f>VLOOKUP(K$4,[1]Teams!$B:$F,J8+1,FALSE)</f>
        <v>Luke O'Leary</v>
      </c>
      <c r="L8" s="21">
        <f>VLOOKUP(K$4,[1]Teams!$B:$J,J8+5,FALSE)</f>
        <v>3</v>
      </c>
      <c r="M8" s="13"/>
      <c r="N8" s="20">
        <v>5</v>
      </c>
      <c r="O8" s="19" t="s">
        <v>0</v>
      </c>
      <c r="P8" s="14"/>
      <c r="Q8" s="15"/>
      <c r="S8" s="1"/>
      <c r="T8" s="18"/>
      <c r="U8" s="14">
        <v>4</v>
      </c>
      <c r="V8" s="13" t="e">
        <f>VLOOKUP(V$68,[1]Teams!$B:$F,U8+1,FALSE)</f>
        <v>#N/A</v>
      </c>
      <c r="W8" s="21" t="e">
        <f>VLOOKUP(V$68,[1]Teams!$B:$J,U8+5,FALSE)</f>
        <v>#N/A</v>
      </c>
      <c r="X8" s="15"/>
      <c r="Y8" s="14">
        <v>4</v>
      </c>
      <c r="Z8" s="13" t="e">
        <f>VLOOKUP(Z$68,[1]Teams!$B:$F,Y8+1,FALSE)</f>
        <v>#N/A</v>
      </c>
      <c r="AA8" s="21" t="e">
        <f>VLOOKUP(Z$68,[1]Teams!$B:$J,Y8+5,FALSE)</f>
        <v>#N/A</v>
      </c>
      <c r="AB8" s="13"/>
      <c r="AC8" s="20">
        <v>2</v>
      </c>
      <c r="AD8" s="19" t="s">
        <v>0</v>
      </c>
      <c r="AE8" s="14"/>
      <c r="AF8" s="15"/>
    </row>
    <row r="9" spans="1:33" x14ac:dyDescent="0.7">
      <c r="F9" s="17"/>
      <c r="G9" s="16"/>
      <c r="H9" s="16">
        <f>SUM(H5:H8)</f>
        <v>8</v>
      </c>
      <c r="I9" s="15"/>
      <c r="J9" s="17"/>
      <c r="K9" s="13"/>
      <c r="L9" s="16">
        <f>SUM(L5:L8)</f>
        <v>7</v>
      </c>
      <c r="M9" s="13"/>
      <c r="N9" s="15"/>
      <c r="O9" s="15"/>
      <c r="P9" s="14"/>
      <c r="Q9" s="13"/>
      <c r="S9" s="1"/>
      <c r="T9" s="18"/>
      <c r="U9" s="17"/>
      <c r="V9" s="13"/>
      <c r="W9" s="16" t="e">
        <f>SUM(W5:W8)</f>
        <v>#N/A</v>
      </c>
      <c r="X9" s="15"/>
      <c r="Y9" s="17"/>
      <c r="Z9" s="13"/>
      <c r="AA9" s="16" t="e">
        <f>SUM(AA5:AA8)</f>
        <v>#N/A</v>
      </c>
      <c r="AB9" s="13"/>
      <c r="AC9" s="15"/>
      <c r="AD9" s="15"/>
      <c r="AE9" s="14"/>
      <c r="AF9" s="13"/>
    </row>
    <row r="10" spans="1:33" x14ac:dyDescent="0.7">
      <c r="F10" s="17"/>
      <c r="G10" s="16"/>
      <c r="H10" s="16"/>
      <c r="I10" s="15"/>
      <c r="J10" s="17"/>
      <c r="K10" s="13"/>
      <c r="L10" s="16"/>
      <c r="M10" s="13"/>
      <c r="N10" s="15"/>
      <c r="O10" s="15"/>
      <c r="P10" s="14"/>
      <c r="Q10" s="13"/>
      <c r="S10" s="1"/>
      <c r="T10" s="18"/>
      <c r="U10" s="17"/>
      <c r="V10" s="13"/>
      <c r="W10" s="16"/>
      <c r="X10" s="15"/>
      <c r="Y10" s="17"/>
      <c r="Z10" s="13"/>
      <c r="AA10" s="16"/>
      <c r="AB10" s="13"/>
      <c r="AC10" s="15"/>
      <c r="AD10" s="15"/>
      <c r="AE10" s="14"/>
      <c r="AF10" s="13"/>
    </row>
    <row r="11" spans="1:33" x14ac:dyDescent="0.7">
      <c r="D11" s="51" t="s">
        <v>34</v>
      </c>
      <c r="E11" s="50" t="s">
        <v>33</v>
      </c>
      <c r="F11" s="49"/>
      <c r="G11" s="48" t="s">
        <v>32</v>
      </c>
      <c r="H11" s="47"/>
      <c r="I11" s="47"/>
      <c r="J11" s="47"/>
      <c r="K11" s="48" t="s">
        <v>31</v>
      </c>
      <c r="L11" s="47"/>
      <c r="M11" s="47"/>
      <c r="N11" s="46" t="s">
        <v>30</v>
      </c>
      <c r="O11" s="45"/>
      <c r="P11" s="44"/>
      <c r="Q11" s="5"/>
      <c r="S11" s="1"/>
      <c r="T11" s="18"/>
      <c r="U11" s="17"/>
      <c r="V11" s="13"/>
      <c r="W11" s="16"/>
      <c r="X11" s="15"/>
      <c r="Y11" s="17"/>
      <c r="Z11" s="13"/>
      <c r="AA11" s="16"/>
      <c r="AB11" s="13"/>
      <c r="AC11" s="15"/>
      <c r="AD11" s="15"/>
      <c r="AE11" s="14"/>
      <c r="AF11" s="13"/>
    </row>
    <row r="12" spans="1:33" x14ac:dyDescent="0.7">
      <c r="E12" s="57" t="s">
        <v>45</v>
      </c>
      <c r="F12" s="58"/>
      <c r="G12" s="58"/>
      <c r="H12" s="58"/>
      <c r="I12" s="58"/>
      <c r="J12" s="58"/>
      <c r="K12" s="58"/>
      <c r="L12" s="58"/>
      <c r="M12" s="58"/>
      <c r="N12" s="58"/>
      <c r="O12" s="58"/>
      <c r="P12" s="14"/>
      <c r="Q12" s="13"/>
      <c r="S12" s="1"/>
      <c r="T12" s="18"/>
      <c r="U12" s="17"/>
      <c r="V12" s="13"/>
      <c r="W12" s="16"/>
      <c r="X12" s="15"/>
      <c r="Y12" s="17"/>
      <c r="Z12" s="13"/>
      <c r="AA12" s="16"/>
      <c r="AB12" s="13"/>
      <c r="AC12" s="15"/>
      <c r="AD12" s="15"/>
      <c r="AE12" s="14"/>
      <c r="AF12" s="13"/>
    </row>
    <row r="13" spans="1:33" x14ac:dyDescent="0.7">
      <c r="C13" s="2">
        <f>D13</f>
        <v>2</v>
      </c>
      <c r="D13" s="2">
        <f>D4+1</f>
        <v>2</v>
      </c>
      <c r="E13" s="33" t="str">
        <f>E4</f>
        <v>Windsor No. 1</v>
      </c>
      <c r="F13" s="28"/>
      <c r="G13" s="32" t="s">
        <v>44</v>
      </c>
      <c r="H13" s="13"/>
      <c r="I13" s="15"/>
      <c r="J13" s="28"/>
      <c r="K13" s="32" t="s">
        <v>43</v>
      </c>
      <c r="L13" s="13"/>
      <c r="M13" s="13"/>
      <c r="N13" s="23" t="s">
        <v>6</v>
      </c>
      <c r="O13" s="15" t="s">
        <v>42</v>
      </c>
      <c r="P13" s="22" t="s">
        <v>1</v>
      </c>
      <c r="Q13" s="15" t="s">
        <v>41</v>
      </c>
      <c r="R13" s="31" t="str">
        <f>VLOOKUP(G13,[1]Teams!B:M,12,FALSE)&amp;"  "&amp;VLOOKUP(K13,[1]Teams!B:M,12,FALSE)</f>
        <v xml:space="preserve">Sam W Sat early game, early umpire  </v>
      </c>
      <c r="S13" s="2">
        <f>S4+1</f>
        <v>2</v>
      </c>
      <c r="T13" s="33" t="str">
        <f>T4</f>
        <v>Windsor No.2</v>
      </c>
      <c r="U13" s="28"/>
      <c r="V13" s="32"/>
      <c r="W13" s="13"/>
      <c r="X13" s="15"/>
      <c r="Y13" s="28"/>
      <c r="Z13" s="32"/>
      <c r="AA13" s="13"/>
      <c r="AB13" s="13"/>
      <c r="AC13" s="23" t="s">
        <v>6</v>
      </c>
      <c r="AD13" s="15"/>
      <c r="AE13" s="22" t="s">
        <v>1</v>
      </c>
      <c r="AF13" s="15"/>
      <c r="AG13" s="31" t="e">
        <f>VLOOKUP(V13,[1]Teams!Q:AB,12,FALSE)&amp;"  "&amp;VLOOKUP(Z13,[1]Teams!Q:AB,12,FALSE)</f>
        <v>#N/A</v>
      </c>
    </row>
    <row r="14" spans="1:33" x14ac:dyDescent="0.7">
      <c r="A14" s="1" t="str">
        <f>F14&amp;C14</f>
        <v>12</v>
      </c>
      <c r="B14" s="1" t="str">
        <f>C14&amp;N14</f>
        <v>2Centre Table:</v>
      </c>
      <c r="C14" s="2">
        <f>C13</f>
        <v>2</v>
      </c>
      <c r="D14" s="30" t="s">
        <v>18</v>
      </c>
      <c r="E14" s="29"/>
      <c r="F14" s="14">
        <v>1</v>
      </c>
      <c r="G14" s="13" t="str">
        <f>VLOOKUP(G$13,[1]Teams!$B:$F,F14+1,FALSE)</f>
        <v>Sam Willis</v>
      </c>
      <c r="H14" s="13">
        <f>VLOOKUP(G$13,[1]Teams!$B:$J,F14+5,FALSE)</f>
        <v>-1</v>
      </c>
      <c r="I14" s="15"/>
      <c r="J14" s="14">
        <v>1</v>
      </c>
      <c r="K14" s="13" t="str">
        <f>VLOOKUP(K$13,[1]Teams!$B:$F,J14+1,FALSE)</f>
        <v>Shannon Booth</v>
      </c>
      <c r="L14" s="13">
        <f>VLOOKUP(K$13,[1]Teams!$B:$J,J14+5,FALSE)</f>
        <v>0</v>
      </c>
      <c r="M14" s="13"/>
      <c r="N14" s="26" t="s">
        <v>5</v>
      </c>
      <c r="O14" s="15" t="s">
        <v>40</v>
      </c>
      <c r="P14" s="25"/>
      <c r="Q14" s="28"/>
      <c r="S14" s="30">
        <f>S5+(AC8*15/1440)+(IF(AC8&lt;4,5,15)/1440)</f>
        <v>0.39930555555555552</v>
      </c>
      <c r="T14" s="29"/>
      <c r="U14" s="14">
        <v>1</v>
      </c>
      <c r="V14" s="13" t="e">
        <f>VLOOKUP(V$74,[1]Teams!$B:$F,U14+1,FALSE)</f>
        <v>#N/A</v>
      </c>
      <c r="W14" s="13" t="e">
        <f>VLOOKUP(V$74,[1]Teams!$B:$J,U14+5,FALSE)</f>
        <v>#N/A</v>
      </c>
      <c r="X14" s="15"/>
      <c r="Y14" s="14">
        <v>1</v>
      </c>
      <c r="Z14" s="13" t="e">
        <f>VLOOKUP(Z$74,[1]Teams!$B:$F,Y14+1,FALSE)</f>
        <v>#N/A</v>
      </c>
      <c r="AA14" s="13" t="e">
        <f>VLOOKUP(Z$74,[1]Teams!$B:$J,Y14+5,FALSE)</f>
        <v>#N/A</v>
      </c>
      <c r="AB14" s="13"/>
      <c r="AC14" s="26" t="s">
        <v>5</v>
      </c>
      <c r="AD14" s="15"/>
      <c r="AE14" s="25"/>
      <c r="AF14" s="28"/>
    </row>
    <row r="15" spans="1:33" x14ac:dyDescent="0.7">
      <c r="A15" s="1" t="str">
        <f>F15&amp;C15</f>
        <v>22</v>
      </c>
      <c r="B15" s="1" t="str">
        <f>C15&amp;N15</f>
        <v>23rd Man:</v>
      </c>
      <c r="C15" s="2">
        <f>C14</f>
        <v>2</v>
      </c>
      <c r="E15" s="24" t="str">
        <f>VLOOKUP($G13,[1]Teams!$B:$L,COLUMN([1]Teams!L:L)-1,FALSE)&amp;" Grade"</f>
        <v>4g Grade</v>
      </c>
      <c r="F15" s="14">
        <v>2</v>
      </c>
      <c r="G15" s="13" t="str">
        <f>VLOOKUP(G$13,[1]Teams!$B:$F,F15+1,FALSE)</f>
        <v>Ben Jones</v>
      </c>
      <c r="H15" s="13">
        <f>VLOOKUP(G$13,[1]Teams!$B:$J,F15+5,FALSE)</f>
        <v>0</v>
      </c>
      <c r="I15" s="27" t="s">
        <v>4</v>
      </c>
      <c r="J15" s="14">
        <v>2</v>
      </c>
      <c r="K15" s="13" t="str">
        <f>VLOOKUP(K$13,[1]Teams!$B:$F,J15+1,FALSE)</f>
        <v>Ferdinand Furch</v>
      </c>
      <c r="L15" s="13">
        <f>VLOOKUP(K$13,[1]Teams!$B:$J,J15+5,FALSE)</f>
        <v>0</v>
      </c>
      <c r="M15" s="13"/>
      <c r="N15" s="26" t="s">
        <v>3</v>
      </c>
      <c r="O15" s="15"/>
      <c r="P15" s="25"/>
      <c r="Q15" s="13"/>
      <c r="S15" s="1"/>
      <c r="T15" s="24" t="e">
        <f>VLOOKUP($G13,[1]Teams!$B:$L,COLUMN([1]Teams!AA:AA)-1,FALSE)&amp;" Grade"</f>
        <v>#REF!</v>
      </c>
      <c r="U15" s="14">
        <v>2</v>
      </c>
      <c r="V15" s="13" t="e">
        <f>VLOOKUP(V$74,[1]Teams!$B:$F,U15+1,FALSE)</f>
        <v>#N/A</v>
      </c>
      <c r="W15" s="13" t="e">
        <f>VLOOKUP(V$74,[1]Teams!$B:$J,U15+5,FALSE)</f>
        <v>#N/A</v>
      </c>
      <c r="X15" s="27" t="s">
        <v>4</v>
      </c>
      <c r="Y15" s="14">
        <v>2</v>
      </c>
      <c r="Z15" s="13" t="e">
        <f>VLOOKUP(Z$74,[1]Teams!$B:$F,Y15+1,FALSE)</f>
        <v>#N/A</v>
      </c>
      <c r="AA15" s="13" t="e">
        <f>VLOOKUP(Z$74,[1]Teams!$B:$J,Y15+5,FALSE)</f>
        <v>#N/A</v>
      </c>
      <c r="AB15" s="13"/>
      <c r="AC15" s="26" t="s">
        <v>3</v>
      </c>
      <c r="AD15" s="15"/>
      <c r="AE15" s="25"/>
      <c r="AF15" s="13"/>
    </row>
    <row r="16" spans="1:33" x14ac:dyDescent="0.7">
      <c r="A16" s="1" t="str">
        <f>F16&amp;C16</f>
        <v>32</v>
      </c>
      <c r="B16" s="1" t="str">
        <f>C16&amp;N16</f>
        <v xml:space="preserve">2Goal Judges: </v>
      </c>
      <c r="C16" s="2">
        <f>C15</f>
        <v>2</v>
      </c>
      <c r="E16" s="24" t="str">
        <f>IF(OR(N17=2,N17=3),"Round Robin","")</f>
        <v/>
      </c>
      <c r="F16" s="14">
        <v>3</v>
      </c>
      <c r="G16" s="13" t="str">
        <f>VLOOKUP(G$13,[1]Teams!$B:$F,F16+1,FALSE)</f>
        <v>Dylan Jones</v>
      </c>
      <c r="H16" s="13">
        <f>VLOOKUP(G$13,[1]Teams!$B:$J,F16+5,FALSE)</f>
        <v>2</v>
      </c>
      <c r="I16" s="15"/>
      <c r="J16" s="14">
        <v>3</v>
      </c>
      <c r="K16" s="13" t="str">
        <f>VLOOKUP(K$13,[1]Teams!$B:$F,J16+1,FALSE)</f>
        <v>Adam Buchert</v>
      </c>
      <c r="L16" s="13">
        <f>VLOOKUP(K$13,[1]Teams!$B:$J,J16+5,FALSE)</f>
        <v>2</v>
      </c>
      <c r="M16" s="13"/>
      <c r="N16" s="23" t="s">
        <v>2</v>
      </c>
      <c r="O16" s="15" t="s">
        <v>39</v>
      </c>
      <c r="P16" s="22" t="s">
        <v>1</v>
      </c>
      <c r="Q16" s="15" t="s">
        <v>38</v>
      </c>
      <c r="S16" s="1"/>
      <c r="T16" s="24" t="str">
        <f>IF(OR(AC17=2,AC17=3),"Round Robin","")</f>
        <v/>
      </c>
      <c r="U16" s="14">
        <v>3</v>
      </c>
      <c r="V16" s="13" t="e">
        <f>VLOOKUP(V$74,[1]Teams!$B:$F,U16+1,FALSE)</f>
        <v>#N/A</v>
      </c>
      <c r="W16" s="13" t="e">
        <f>VLOOKUP(V$74,[1]Teams!$B:$J,U16+5,FALSE)</f>
        <v>#N/A</v>
      </c>
      <c r="X16" s="15"/>
      <c r="Y16" s="14">
        <v>3</v>
      </c>
      <c r="Z16" s="13" t="e">
        <f>VLOOKUP(Z$74,[1]Teams!$B:$F,Y16+1,FALSE)</f>
        <v>#N/A</v>
      </c>
      <c r="AA16" s="13" t="e">
        <f>VLOOKUP(Z$74,[1]Teams!$B:$J,Y16+5,FALSE)</f>
        <v>#N/A</v>
      </c>
      <c r="AB16" s="13"/>
      <c r="AC16" s="23" t="s">
        <v>2</v>
      </c>
      <c r="AD16" s="15"/>
      <c r="AE16" s="22" t="s">
        <v>1</v>
      </c>
      <c r="AF16" s="15"/>
    </row>
    <row r="17" spans="1:33" x14ac:dyDescent="0.7">
      <c r="A17" s="1" t="str">
        <f>F17&amp;C17</f>
        <v>42</v>
      </c>
      <c r="B17" s="1" t="str">
        <f>C17&amp;O17</f>
        <v>2Chukkas</v>
      </c>
      <c r="C17" s="2">
        <f>C16</f>
        <v>2</v>
      </c>
      <c r="E17" s="53"/>
      <c r="F17" s="14">
        <v>4</v>
      </c>
      <c r="G17" s="13" t="str">
        <f>VLOOKUP(G$13,[1]Teams!$B:$F,F17+1,FALSE)</f>
        <v>Thomas Martin</v>
      </c>
      <c r="H17" s="21">
        <f>VLOOKUP(G$13,[1]Teams!$B:$J,F17+5,FALSE)</f>
        <v>3</v>
      </c>
      <c r="I17" s="15"/>
      <c r="J17" s="14">
        <v>4</v>
      </c>
      <c r="K17" s="13" t="str">
        <f>VLOOKUP(K$13,[1]Teams!$B:$F,J17+1,FALSE)</f>
        <v>Adam Meally</v>
      </c>
      <c r="L17" s="21">
        <f>VLOOKUP(K$13,[1]Teams!$B:$J,J17+5,FALSE)</f>
        <v>2</v>
      </c>
      <c r="M17" s="13"/>
      <c r="N17" s="20">
        <v>4</v>
      </c>
      <c r="O17" s="19" t="s">
        <v>0</v>
      </c>
      <c r="P17" s="14"/>
      <c r="Q17" s="15"/>
      <c r="S17" s="1"/>
      <c r="T17" s="18"/>
      <c r="U17" s="14">
        <v>4</v>
      </c>
      <c r="V17" s="13" t="e">
        <f>VLOOKUP(V$74,[1]Teams!$B:$F,U17+1,FALSE)</f>
        <v>#N/A</v>
      </c>
      <c r="W17" s="21" t="e">
        <f>VLOOKUP(V$74,[1]Teams!$B:$J,U17+5,FALSE)</f>
        <v>#N/A</v>
      </c>
      <c r="X17" s="15"/>
      <c r="Y17" s="14">
        <v>4</v>
      </c>
      <c r="Z17" s="13" t="e">
        <f>VLOOKUP(Z$74,[1]Teams!$B:$F,Y17+1,FALSE)</f>
        <v>#N/A</v>
      </c>
      <c r="AA17" s="21" t="e">
        <f>VLOOKUP(Z$74,[1]Teams!$B:$J,Y17+5,FALSE)</f>
        <v>#N/A</v>
      </c>
      <c r="AB17" s="13"/>
      <c r="AC17" s="20">
        <v>4</v>
      </c>
      <c r="AD17" s="19" t="s">
        <v>0</v>
      </c>
      <c r="AE17" s="14"/>
      <c r="AF17" s="15"/>
    </row>
    <row r="18" spans="1:33" x14ac:dyDescent="0.7">
      <c r="E18" s="18"/>
      <c r="F18" s="17"/>
      <c r="G18" s="52"/>
      <c r="H18" s="16">
        <f>SUM(H14:H17)</f>
        <v>4</v>
      </c>
      <c r="I18" s="15"/>
      <c r="J18" s="17"/>
      <c r="K18" s="52"/>
      <c r="L18" s="16">
        <f>SUM(L14:L17)</f>
        <v>4</v>
      </c>
      <c r="M18" s="13"/>
      <c r="N18" s="15"/>
      <c r="O18" s="15"/>
      <c r="P18" s="14"/>
      <c r="Q18" s="13"/>
      <c r="S18" s="1"/>
      <c r="T18" s="18"/>
      <c r="U18" s="17"/>
      <c r="V18" s="13"/>
      <c r="W18" s="16" t="e">
        <f>SUM(W14:W17)</f>
        <v>#N/A</v>
      </c>
      <c r="X18" s="15"/>
      <c r="Y18" s="17"/>
      <c r="Z18" s="13"/>
      <c r="AA18" s="16" t="e">
        <f>SUM(AA14:AA17)</f>
        <v>#N/A</v>
      </c>
      <c r="AB18" s="13"/>
      <c r="AC18" s="15"/>
      <c r="AD18" s="15"/>
      <c r="AE18" s="14"/>
      <c r="AF18" s="13"/>
    </row>
    <row r="19" spans="1:33" x14ac:dyDescent="0.7">
      <c r="C19" s="2">
        <f>D19</f>
        <v>3</v>
      </c>
      <c r="D19" s="2">
        <f>D13+1</f>
        <v>3</v>
      </c>
      <c r="E19" s="33" t="str">
        <f>E13</f>
        <v>Windsor No. 1</v>
      </c>
      <c r="F19" s="28"/>
      <c r="G19" s="32" t="s">
        <v>37</v>
      </c>
      <c r="H19" s="13"/>
      <c r="I19" s="15"/>
      <c r="J19" s="28"/>
      <c r="K19" s="32" t="s">
        <v>36</v>
      </c>
      <c r="L19" s="13"/>
      <c r="M19" s="13"/>
      <c r="N19" s="23" t="s">
        <v>6</v>
      </c>
      <c r="O19" s="15" t="s">
        <v>36</v>
      </c>
      <c r="P19" s="22" t="s">
        <v>1</v>
      </c>
      <c r="Q19" s="15"/>
      <c r="R19" s="31"/>
      <c r="S19" s="2">
        <f>S13+1</f>
        <v>3</v>
      </c>
      <c r="T19" s="33" t="str">
        <f>T13</f>
        <v>Windsor No.2</v>
      </c>
      <c r="U19" s="28"/>
      <c r="V19" s="32"/>
      <c r="W19" s="13"/>
      <c r="X19" s="15"/>
      <c r="Y19" s="28"/>
      <c r="Z19" s="32"/>
      <c r="AA19" s="13"/>
      <c r="AB19" s="13"/>
      <c r="AC19" s="23" t="s">
        <v>6</v>
      </c>
      <c r="AD19" s="15"/>
      <c r="AE19" s="22" t="s">
        <v>1</v>
      </c>
      <c r="AF19" s="15"/>
      <c r="AG19" s="31" t="e">
        <f>VLOOKUP(V19,[1]Teams!Q:AB,12,FALSE)&amp;"  "&amp;VLOOKUP(Z19,[1]Teams!Q:AB,12,FALSE)</f>
        <v>#N/A</v>
      </c>
    </row>
    <row r="20" spans="1:33" x14ac:dyDescent="0.7">
      <c r="A20" s="1" t="str">
        <f>F20&amp;C20</f>
        <v>13</v>
      </c>
      <c r="B20" s="1" t="str">
        <f>C20&amp;N20</f>
        <v>3Centre Table:</v>
      </c>
      <c r="C20" s="2">
        <f>C19</f>
        <v>3</v>
      </c>
      <c r="D20" s="30" t="s">
        <v>35</v>
      </c>
      <c r="E20" s="29"/>
      <c r="F20" s="14">
        <v>1</v>
      </c>
      <c r="G20" s="13" t="str">
        <f>VLOOKUP(G$19,[1]Teams!$B:$F,F20+1,FALSE)</f>
        <v>Jason Varker-Miles</v>
      </c>
      <c r="H20" s="13">
        <f>VLOOKUP(G$19,[1]Teams!$B:$J,F20+5,FALSE)</f>
        <v>0</v>
      </c>
      <c r="I20" s="15"/>
      <c r="J20" s="14">
        <v>1</v>
      </c>
      <c r="K20" s="13"/>
      <c r="L20" s="13"/>
      <c r="M20" s="13"/>
      <c r="N20" s="26" t="s">
        <v>5</v>
      </c>
      <c r="O20" s="15"/>
      <c r="P20" s="25"/>
      <c r="Q20" s="28"/>
      <c r="S20" s="30">
        <f>S14+(AC17*15/1440)+(IF(AC17&lt;4,5,15)/1440)</f>
        <v>0.4513888888888889</v>
      </c>
      <c r="T20" s="29"/>
      <c r="U20" s="14">
        <v>1</v>
      </c>
      <c r="V20" s="13" t="e">
        <f>VLOOKUP(V$80,[1]Teams!$B:$F,U20+1,FALSE)</f>
        <v>#N/A</v>
      </c>
      <c r="W20" s="13" t="e">
        <f>VLOOKUP(V$80,[1]Teams!$B:$J,U20+5,FALSE)</f>
        <v>#N/A</v>
      </c>
      <c r="X20" s="15"/>
      <c r="Y20" s="14">
        <v>1</v>
      </c>
      <c r="Z20" s="13" t="e">
        <f>VLOOKUP(Z$80,[1]Teams!$B:$F,Y20+1,FALSE)</f>
        <v>#N/A</v>
      </c>
      <c r="AA20" s="13" t="e">
        <f>VLOOKUP(Z$80,[1]Teams!$B:$J,Y20+5,FALSE)</f>
        <v>#N/A</v>
      </c>
      <c r="AB20" s="13"/>
      <c r="AC20" s="26" t="s">
        <v>5</v>
      </c>
      <c r="AD20" s="15"/>
      <c r="AE20" s="25"/>
      <c r="AF20" s="28"/>
    </row>
    <row r="21" spans="1:33" x14ac:dyDescent="0.7">
      <c r="A21" s="1" t="str">
        <f>F21&amp;C21</f>
        <v>23</v>
      </c>
      <c r="B21" s="1" t="str">
        <f>C21&amp;N21</f>
        <v>33rd Man:</v>
      </c>
      <c r="C21" s="2">
        <f>C20</f>
        <v>3</v>
      </c>
      <c r="E21" s="24" t="str">
        <f>VLOOKUP($G19,[1]Teams!$B:$L,COLUMN([1]Teams!L:L)-1,FALSE)&amp;" Grade"</f>
        <v>8g Grade</v>
      </c>
      <c r="F21" s="14">
        <v>2</v>
      </c>
      <c r="G21" s="13" t="str">
        <f>VLOOKUP(G$19,[1]Teams!$B:$F,F21+1,FALSE)</f>
        <v>Ed Thirwall</v>
      </c>
      <c r="H21" s="13">
        <f>VLOOKUP(G$19,[1]Teams!$B:$J,F21+5,FALSE)</f>
        <v>1</v>
      </c>
      <c r="I21" s="27" t="s">
        <v>4</v>
      </c>
      <c r="J21" s="14">
        <v>2</v>
      </c>
      <c r="K21" s="13"/>
      <c r="L21" s="13"/>
      <c r="M21" s="13"/>
      <c r="N21" s="26" t="s">
        <v>3</v>
      </c>
      <c r="O21" s="15"/>
      <c r="P21" s="25"/>
      <c r="Q21" s="13"/>
      <c r="S21" s="1"/>
      <c r="T21" s="24" t="e">
        <f>VLOOKUP($G19,[1]Teams!$B:$L,COLUMN([1]Teams!AA:AA)-1,FALSE)&amp;" Grade"</f>
        <v>#REF!</v>
      </c>
      <c r="U21" s="14">
        <v>2</v>
      </c>
      <c r="V21" s="13" t="e">
        <f>VLOOKUP(V$80,[1]Teams!$B:$F,U21+1,FALSE)</f>
        <v>#N/A</v>
      </c>
      <c r="W21" s="13" t="e">
        <f>VLOOKUP(V$80,[1]Teams!$B:$J,U21+5,FALSE)</f>
        <v>#N/A</v>
      </c>
      <c r="X21" s="27" t="s">
        <v>4</v>
      </c>
      <c r="Y21" s="14">
        <v>2</v>
      </c>
      <c r="Z21" s="13" t="e">
        <f>VLOOKUP(Z$80,[1]Teams!$B:$F,Y21+1,FALSE)</f>
        <v>#N/A</v>
      </c>
      <c r="AA21" s="13" t="e">
        <f>VLOOKUP(Z$80,[1]Teams!$B:$J,Y21+5,FALSE)</f>
        <v>#N/A</v>
      </c>
      <c r="AB21" s="13"/>
      <c r="AC21" s="26" t="s">
        <v>3</v>
      </c>
      <c r="AD21" s="15"/>
      <c r="AE21" s="25"/>
      <c r="AF21" s="13"/>
    </row>
    <row r="22" spans="1:33" x14ac:dyDescent="0.7">
      <c r="A22" s="1" t="str">
        <f>F22&amp;C22</f>
        <v>33</v>
      </c>
      <c r="B22" s="1" t="str">
        <f>C22&amp;N22</f>
        <v xml:space="preserve">3Goal Judges: </v>
      </c>
      <c r="C22" s="2">
        <f>C21</f>
        <v>3</v>
      </c>
      <c r="E22" s="24" t="str">
        <f>IF(OR(N23=2,N23=3),"Round Robin","")</f>
        <v/>
      </c>
      <c r="F22" s="14">
        <v>3</v>
      </c>
      <c r="G22" s="13" t="str">
        <f>VLOOKUP(G$19,[1]Teams!$B:$F,F22+1,FALSE)</f>
        <v>Hamish McGregor</v>
      </c>
      <c r="H22" s="13">
        <f>VLOOKUP(G$19,[1]Teams!$B:$J,F22+5,FALSE)</f>
        <v>2</v>
      </c>
      <c r="I22" s="15"/>
      <c r="J22" s="14">
        <v>3</v>
      </c>
      <c r="K22" s="13"/>
      <c r="L22" s="13"/>
      <c r="M22" s="13"/>
      <c r="N22" s="23" t="s">
        <v>2</v>
      </c>
      <c r="O22" s="15"/>
      <c r="P22" s="22" t="s">
        <v>1</v>
      </c>
      <c r="Q22" s="15"/>
      <c r="S22" s="1"/>
      <c r="T22" s="24" t="str">
        <f>IF(OR(AC23=2,AC23=3),"Round Robin","")</f>
        <v/>
      </c>
      <c r="U22" s="14">
        <v>3</v>
      </c>
      <c r="V22" s="13" t="e">
        <f>VLOOKUP(V$80,[1]Teams!$B:$F,U22+1,FALSE)</f>
        <v>#N/A</v>
      </c>
      <c r="W22" s="13" t="e">
        <f>VLOOKUP(V$80,[1]Teams!$B:$J,U22+5,FALSE)</f>
        <v>#N/A</v>
      </c>
      <c r="X22" s="15"/>
      <c r="Y22" s="14">
        <v>3</v>
      </c>
      <c r="Z22" s="13" t="e">
        <f>VLOOKUP(Z$80,[1]Teams!$B:$F,Y22+1,FALSE)</f>
        <v>#N/A</v>
      </c>
      <c r="AA22" s="13" t="e">
        <f>VLOOKUP(Z$80,[1]Teams!$B:$J,Y22+5,FALSE)</f>
        <v>#N/A</v>
      </c>
      <c r="AB22" s="13"/>
      <c r="AC22" s="23" t="s">
        <v>2</v>
      </c>
      <c r="AD22" s="15"/>
      <c r="AE22" s="22" t="s">
        <v>1</v>
      </c>
      <c r="AF22" s="15"/>
    </row>
    <row r="23" spans="1:33" x14ac:dyDescent="0.7">
      <c r="A23" s="1" t="str">
        <f>F23&amp;C23</f>
        <v>43</v>
      </c>
      <c r="B23" s="1" t="str">
        <f>C23&amp;O23</f>
        <v>3Chukkas</v>
      </c>
      <c r="C23" s="2">
        <f>C22</f>
        <v>3</v>
      </c>
      <c r="E23" s="53"/>
      <c r="F23" s="14">
        <v>4</v>
      </c>
      <c r="G23" s="13" t="str">
        <f>VLOOKUP(G$19,[1]Teams!$B:$F,F23+1,FALSE)</f>
        <v>Andrew Williams</v>
      </c>
      <c r="H23" s="21">
        <f>VLOOKUP(G$19,[1]Teams!$B:$J,F23+5,FALSE)</f>
        <v>4</v>
      </c>
      <c r="I23" s="15"/>
      <c r="J23" s="14">
        <v>4</v>
      </c>
      <c r="K23" s="13"/>
      <c r="L23" s="21"/>
      <c r="M23" s="13"/>
      <c r="N23" s="20">
        <v>4</v>
      </c>
      <c r="O23" s="19" t="s">
        <v>0</v>
      </c>
      <c r="P23" s="14"/>
      <c r="Q23" s="15"/>
      <c r="S23" s="1"/>
      <c r="T23" s="18"/>
      <c r="U23" s="14">
        <v>4</v>
      </c>
      <c r="V23" s="13" t="e">
        <f>VLOOKUP(V$80,[1]Teams!$B:$F,U23+1,FALSE)</f>
        <v>#N/A</v>
      </c>
      <c r="W23" s="21" t="e">
        <f>VLOOKUP(V$80,[1]Teams!$B:$J,U23+5,FALSE)</f>
        <v>#N/A</v>
      </c>
      <c r="X23" s="15"/>
      <c r="Y23" s="14">
        <v>4</v>
      </c>
      <c r="Z23" s="13" t="e">
        <f>VLOOKUP(Z$80,[1]Teams!$B:$F,Y23+1,FALSE)</f>
        <v>#N/A</v>
      </c>
      <c r="AA23" s="21" t="e">
        <f>VLOOKUP(Z$80,[1]Teams!$B:$J,Y23+5,FALSE)</f>
        <v>#N/A</v>
      </c>
      <c r="AB23" s="13"/>
      <c r="AC23" s="20">
        <v>4</v>
      </c>
      <c r="AD23" s="19" t="s">
        <v>0</v>
      </c>
      <c r="AE23" s="14"/>
      <c r="AF23" s="15"/>
    </row>
    <row r="24" spans="1:33" x14ac:dyDescent="0.7">
      <c r="E24" s="18"/>
      <c r="F24" s="17"/>
      <c r="G24" s="52"/>
      <c r="H24" s="16">
        <f>SUM(H20:H23)</f>
        <v>7</v>
      </c>
      <c r="I24" s="15"/>
      <c r="J24" s="17"/>
      <c r="K24" s="13"/>
      <c r="L24" s="16"/>
      <c r="M24" s="13"/>
      <c r="N24" s="15"/>
      <c r="O24" s="15"/>
      <c r="P24" s="14"/>
      <c r="Q24" s="13"/>
      <c r="S24" s="1"/>
      <c r="T24" s="18"/>
      <c r="U24" s="17"/>
      <c r="V24" s="13"/>
      <c r="W24" s="16" t="e">
        <f>SUM(W20:W23)</f>
        <v>#N/A</v>
      </c>
      <c r="X24" s="15"/>
      <c r="Y24" s="17"/>
      <c r="Z24" s="13"/>
      <c r="AA24" s="16" t="e">
        <f>SUM(AA20:AA23)</f>
        <v>#N/A</v>
      </c>
      <c r="AB24" s="13"/>
      <c r="AC24" s="15"/>
      <c r="AD24" s="15"/>
      <c r="AE24" s="14"/>
      <c r="AF24" s="13"/>
    </row>
    <row r="25" spans="1:33" x14ac:dyDescent="0.7">
      <c r="D25" s="51" t="s">
        <v>34</v>
      </c>
      <c r="E25" s="50" t="s">
        <v>33</v>
      </c>
      <c r="F25" s="49"/>
      <c r="G25" s="48" t="s">
        <v>32</v>
      </c>
      <c r="H25" s="47"/>
      <c r="I25" s="47"/>
      <c r="J25" s="47"/>
      <c r="K25" s="48" t="s">
        <v>31</v>
      </c>
      <c r="L25" s="47"/>
      <c r="M25" s="47"/>
      <c r="N25" s="46" t="s">
        <v>30</v>
      </c>
      <c r="O25" s="45"/>
      <c r="P25" s="44"/>
      <c r="Q25" s="5"/>
      <c r="S25" s="1"/>
      <c r="T25" s="18"/>
      <c r="U25" s="17"/>
      <c r="V25" s="13"/>
      <c r="W25" s="16"/>
      <c r="X25" s="15"/>
      <c r="Y25" s="17"/>
      <c r="Z25" s="13"/>
      <c r="AA25" s="16"/>
      <c r="AB25" s="13"/>
      <c r="AC25" s="15"/>
      <c r="AD25" s="15"/>
      <c r="AE25" s="14"/>
      <c r="AF25" s="13"/>
    </row>
    <row r="26" spans="1:33" x14ac:dyDescent="0.7">
      <c r="C26" s="2">
        <f>D26</f>
        <v>4</v>
      </c>
      <c r="D26" s="2">
        <f>D19+1</f>
        <v>4</v>
      </c>
      <c r="E26" s="33" t="s">
        <v>15</v>
      </c>
      <c r="F26" s="13"/>
      <c r="G26" s="32" t="s">
        <v>29</v>
      </c>
      <c r="H26" s="13"/>
      <c r="I26" s="15"/>
      <c r="J26" s="15"/>
      <c r="K26" s="32" t="s">
        <v>28</v>
      </c>
      <c r="L26" s="13"/>
      <c r="M26" s="13"/>
      <c r="N26" s="23" t="s">
        <v>6</v>
      </c>
      <c r="O26" s="15" t="s">
        <v>27</v>
      </c>
      <c r="P26" s="22" t="s">
        <v>1</v>
      </c>
      <c r="Q26" s="15" t="s">
        <v>26</v>
      </c>
      <c r="R26" s="31" t="str">
        <f>VLOOKUP(G26,[1]Teams!B:M,12,FALSE)&amp;"  "&amp;VLOOKUP(K26,[1]Teams!B:M,12,FALSE)</f>
        <v xml:space="preserve">  </v>
      </c>
      <c r="S26" s="2">
        <f>S19+1</f>
        <v>4</v>
      </c>
      <c r="T26" s="33" t="str">
        <f>T19</f>
        <v>Windsor No.2</v>
      </c>
      <c r="U26" s="28"/>
      <c r="V26" s="32"/>
      <c r="W26" s="13"/>
      <c r="X26" s="15"/>
      <c r="Y26" s="28"/>
      <c r="Z26" s="32"/>
      <c r="AA26" s="13"/>
      <c r="AB26" s="13"/>
      <c r="AC26" s="23" t="s">
        <v>6</v>
      </c>
      <c r="AD26" s="15"/>
      <c r="AE26" s="22" t="s">
        <v>1</v>
      </c>
      <c r="AF26" s="15"/>
      <c r="AG26" s="31" t="e">
        <f>VLOOKUP(V26,[1]Teams!Q:AB,12,FALSE)&amp;"  "&amp;VLOOKUP(Z26,[1]Teams!Q:AB,12,FALSE)</f>
        <v>#N/A</v>
      </c>
    </row>
    <row r="27" spans="1:33" x14ac:dyDescent="0.7">
      <c r="A27" s="1" t="str">
        <f>F27&amp;C27</f>
        <v>14</v>
      </c>
      <c r="B27" s="1" t="str">
        <f>C27&amp;N27</f>
        <v>4Centre Table:</v>
      </c>
      <c r="C27" s="2">
        <f>C26</f>
        <v>4</v>
      </c>
      <c r="D27" s="30" t="s">
        <v>25</v>
      </c>
      <c r="E27" s="29"/>
      <c r="F27" s="14">
        <v>1</v>
      </c>
      <c r="G27" s="13" t="str">
        <f>VLOOKUP(G$26,[1]Teams!$B:$F,F27+1,FALSE)</f>
        <v>Adam Buchert</v>
      </c>
      <c r="H27" s="13">
        <f>VLOOKUP(G$26,[1]Teams!$B:$J,F27+5,FALSE)</f>
        <v>2</v>
      </c>
      <c r="I27" s="15"/>
      <c r="J27" s="14">
        <v>1</v>
      </c>
      <c r="K27" s="13" t="str">
        <f>VLOOKUP(K$26,[1]Teams!$B:$F,J27+1,FALSE)</f>
        <v>Mike Barker</v>
      </c>
      <c r="L27" s="13">
        <f>VLOOKUP(K$26,[1]Teams!$B:$J,J27+5,FALSE)</f>
        <v>-2</v>
      </c>
      <c r="M27" s="13"/>
      <c r="N27" s="26" t="s">
        <v>5</v>
      </c>
      <c r="O27" s="15" t="s">
        <v>24</v>
      </c>
      <c r="P27" s="25"/>
      <c r="Q27" s="28"/>
      <c r="S27" s="30">
        <f>S20+(AC23*15/1440)+(IF(AC23&lt;4,5,15)/1440)</f>
        <v>0.50347222222222221</v>
      </c>
      <c r="T27" s="29"/>
      <c r="U27" s="14">
        <v>1</v>
      </c>
      <c r="V27" s="13" t="e">
        <f>VLOOKUP(V$86,[1]Teams!$B:$F,U27+1,FALSE)</f>
        <v>#N/A</v>
      </c>
      <c r="W27" s="13" t="e">
        <f>VLOOKUP(V$86,[1]Teams!$B:$J,U27+5,FALSE)</f>
        <v>#N/A</v>
      </c>
      <c r="X27" s="15"/>
      <c r="Y27" s="14">
        <v>1</v>
      </c>
      <c r="Z27" s="13" t="e">
        <f>VLOOKUP(Z$86,[1]Teams!$B:$F,Y27+1,FALSE)</f>
        <v>#N/A</v>
      </c>
      <c r="AA27" s="13" t="e">
        <f>VLOOKUP(Z$86,[1]Teams!$B:$J,Y27+5,FALSE)</f>
        <v>#N/A</v>
      </c>
      <c r="AB27" s="13"/>
      <c r="AC27" s="26" t="s">
        <v>5</v>
      </c>
      <c r="AD27" s="15"/>
      <c r="AE27" s="25"/>
      <c r="AF27" s="28"/>
    </row>
    <row r="28" spans="1:33" x14ac:dyDescent="0.7">
      <c r="A28" s="1" t="str">
        <f>F28&amp;C28</f>
        <v>24</v>
      </c>
      <c r="B28" s="1" t="str">
        <f>C28&amp;N28</f>
        <v>43rd Man:</v>
      </c>
      <c r="C28" s="2">
        <f>C27</f>
        <v>4</v>
      </c>
      <c r="E28" s="24" t="str">
        <f>VLOOKUP($G26,[1]Teams!$B:$L,COLUMN([1]Teams!L:L)-1,FALSE)&amp;" Grade"</f>
        <v>0g Grade</v>
      </c>
      <c r="F28" s="14">
        <v>2</v>
      </c>
      <c r="G28" s="13" t="str">
        <f>VLOOKUP(G$26,[1]Teams!$B:$F,F28+1,FALSE)</f>
        <v xml:space="preserve">Nick Wayland </v>
      </c>
      <c r="H28" s="13">
        <f>VLOOKUP(G$26,[1]Teams!$B:$J,F28+5,FALSE)</f>
        <v>1</v>
      </c>
      <c r="I28" s="27" t="s">
        <v>4</v>
      </c>
      <c r="J28" s="14">
        <v>2</v>
      </c>
      <c r="K28" s="13" t="str">
        <f>VLOOKUP(K$26,[1]Teams!$B:$F,J28+1,FALSE)</f>
        <v>Rowena Rainger</v>
      </c>
      <c r="L28" s="13">
        <f>VLOOKUP(K$26,[1]Teams!$B:$J,J28+5,FALSE)</f>
        <v>-1</v>
      </c>
      <c r="M28" s="13"/>
      <c r="N28" s="26" t="s">
        <v>3</v>
      </c>
      <c r="O28" s="15"/>
      <c r="P28" s="25"/>
      <c r="Q28" s="13"/>
      <c r="S28" s="1"/>
      <c r="T28" s="24" t="e">
        <f>VLOOKUP($G26,[1]Teams!$B:$L,COLUMN([1]Teams!AA:AA)-1,FALSE)&amp;" Grade"</f>
        <v>#REF!</v>
      </c>
      <c r="U28" s="14">
        <v>2</v>
      </c>
      <c r="V28" s="13" t="e">
        <f>VLOOKUP(V$86,[1]Teams!$B:$F,U28+1,FALSE)</f>
        <v>#N/A</v>
      </c>
      <c r="W28" s="13" t="e">
        <f>VLOOKUP(V$86,[1]Teams!$B:$J,U28+5,FALSE)</f>
        <v>#N/A</v>
      </c>
      <c r="X28" s="27" t="s">
        <v>4</v>
      </c>
      <c r="Y28" s="14">
        <v>2</v>
      </c>
      <c r="Z28" s="13" t="e">
        <f>VLOOKUP(Z$86,[1]Teams!$B:$F,Y28+1,FALSE)</f>
        <v>#N/A</v>
      </c>
      <c r="AA28" s="13" t="e">
        <f>VLOOKUP(Z$86,[1]Teams!$B:$J,Y28+5,FALSE)</f>
        <v>#N/A</v>
      </c>
      <c r="AB28" s="13"/>
      <c r="AC28" s="26" t="s">
        <v>3</v>
      </c>
      <c r="AD28" s="15"/>
      <c r="AE28" s="25"/>
      <c r="AF28" s="13"/>
    </row>
    <row r="29" spans="1:33" x14ac:dyDescent="0.7">
      <c r="A29" s="1" t="str">
        <f>F29&amp;C29</f>
        <v>34</v>
      </c>
      <c r="B29" s="1" t="str">
        <f>C29&amp;N29</f>
        <v xml:space="preserve">4Goal Judges: </v>
      </c>
      <c r="C29" s="2">
        <f>C28</f>
        <v>4</v>
      </c>
      <c r="E29" s="24" t="str">
        <f>IF(OR(N30=2,N30=3),"Round Robin","")</f>
        <v/>
      </c>
      <c r="F29" s="14">
        <v>3</v>
      </c>
      <c r="G29" s="13" t="str">
        <f>VLOOKUP(G$26,[1]Teams!$B:$F,F29+1,FALSE)</f>
        <v>Rob Warren</v>
      </c>
      <c r="H29" s="13">
        <f>VLOOKUP(G$26,[1]Teams!$B:$J,F29+5,FALSE)</f>
        <v>-1</v>
      </c>
      <c r="I29" s="15"/>
      <c r="J29" s="14">
        <v>3</v>
      </c>
      <c r="K29" s="13" t="str">
        <f>VLOOKUP(K$26,[1]Teams!$B:$F,J29+1,FALSE)</f>
        <v>Chloe Warren</v>
      </c>
      <c r="L29" s="13">
        <f>VLOOKUP(K$26,[1]Teams!$B:$J,J29+5,FALSE)</f>
        <v>1</v>
      </c>
      <c r="M29" s="13"/>
      <c r="N29" s="23" t="s">
        <v>2</v>
      </c>
      <c r="O29" s="15" t="s">
        <v>23</v>
      </c>
      <c r="P29" s="22" t="s">
        <v>1</v>
      </c>
      <c r="Q29" s="15" t="s">
        <v>22</v>
      </c>
      <c r="S29" s="1"/>
      <c r="T29" s="24" t="str">
        <f>IF(OR(AC30=2,AC30=3),"Round Robin","")</f>
        <v/>
      </c>
      <c r="U29" s="14">
        <v>3</v>
      </c>
      <c r="V29" s="13" t="e">
        <f>VLOOKUP(V$86,[1]Teams!$B:$F,U29+1,FALSE)</f>
        <v>#N/A</v>
      </c>
      <c r="W29" s="13" t="e">
        <f>VLOOKUP(V$86,[1]Teams!$B:$J,U29+5,FALSE)</f>
        <v>#N/A</v>
      </c>
      <c r="X29" s="15"/>
      <c r="Y29" s="14">
        <v>3</v>
      </c>
      <c r="Z29" s="13" t="e">
        <f>VLOOKUP(Z$86,[1]Teams!$B:$F,Y29+1,FALSE)</f>
        <v>#N/A</v>
      </c>
      <c r="AA29" s="13" t="e">
        <f>VLOOKUP(Z$86,[1]Teams!$B:$J,Y29+5,FALSE)</f>
        <v>#N/A</v>
      </c>
      <c r="AB29" s="13"/>
      <c r="AC29" s="23" t="s">
        <v>2</v>
      </c>
      <c r="AD29" s="15"/>
      <c r="AE29" s="22" t="s">
        <v>1</v>
      </c>
      <c r="AF29" s="15"/>
    </row>
    <row r="30" spans="1:33" s="3" customFormat="1" x14ac:dyDescent="0.7">
      <c r="A30" s="1" t="str">
        <f>F30&amp;C30</f>
        <v>44</v>
      </c>
      <c r="B30" s="1" t="str">
        <f>C30&amp;O30</f>
        <v>4Chukkas</v>
      </c>
      <c r="C30" s="2">
        <f>C29</f>
        <v>4</v>
      </c>
      <c r="E30" s="43"/>
      <c r="F30" s="14">
        <v>4</v>
      </c>
      <c r="G30" s="13" t="str">
        <f>VLOOKUP(G$26,[1]Teams!$B:$F,F30+1,FALSE)</f>
        <v>Ben Yattes</v>
      </c>
      <c r="H30" s="21">
        <f>VLOOKUP(G$26,[1]Teams!$B:$J,F30+5,FALSE)</f>
        <v>-2</v>
      </c>
      <c r="I30" s="15"/>
      <c r="J30" s="14">
        <v>4</v>
      </c>
      <c r="K30" s="13" t="str">
        <f>VLOOKUP(K$26,[1]Teams!$B:$F,J30+1,FALSE)</f>
        <v>Steve Barnard</v>
      </c>
      <c r="L30" s="21">
        <f>VLOOKUP(K$26,[1]Teams!$B:$J,J30+5,FALSE)</f>
        <v>2</v>
      </c>
      <c r="M30" s="13"/>
      <c r="N30" s="20">
        <v>4</v>
      </c>
      <c r="O30" s="19" t="s">
        <v>0</v>
      </c>
      <c r="P30" s="42"/>
      <c r="Q30" s="13"/>
      <c r="R30"/>
      <c r="S30" s="1"/>
      <c r="T30" s="18"/>
      <c r="U30" s="14">
        <v>4</v>
      </c>
      <c r="V30" s="13" t="e">
        <f>VLOOKUP(V$86,[1]Teams!$B:$F,U30+1,FALSE)</f>
        <v>#N/A</v>
      </c>
      <c r="W30" s="21" t="e">
        <f>VLOOKUP(V$86,[1]Teams!$B:$J,U30+5,FALSE)</f>
        <v>#N/A</v>
      </c>
      <c r="X30" s="15"/>
      <c r="Y30" s="14">
        <v>4</v>
      </c>
      <c r="Z30" s="13" t="e">
        <f>VLOOKUP(Z$86,[1]Teams!$B:$F,Y30+1,FALSE)</f>
        <v>#N/A</v>
      </c>
      <c r="AA30" s="21" t="e">
        <f>VLOOKUP(Z$86,[1]Teams!$B:$J,Y30+5,FALSE)</f>
        <v>#N/A</v>
      </c>
      <c r="AB30" s="13"/>
      <c r="AC30" s="20">
        <v>4</v>
      </c>
      <c r="AD30" s="19" t="s">
        <v>0</v>
      </c>
      <c r="AE30" s="14"/>
      <c r="AF30" s="15"/>
      <c r="AG30" s="1"/>
    </row>
    <row r="31" spans="1:33" x14ac:dyDescent="0.7">
      <c r="E31" s="18"/>
      <c r="F31" s="14"/>
      <c r="G31" s="13"/>
      <c r="H31" s="16">
        <f>SUM(H27:H30)</f>
        <v>0</v>
      </c>
      <c r="I31" s="15"/>
      <c r="J31" s="14"/>
      <c r="K31" s="13"/>
      <c r="L31" s="16">
        <f>SUM(L27:L30)</f>
        <v>0</v>
      </c>
      <c r="M31" s="13"/>
      <c r="N31" s="15"/>
      <c r="O31" s="15"/>
      <c r="P31" s="14"/>
      <c r="Q31" s="13"/>
      <c r="S31" s="1"/>
      <c r="T31" s="18"/>
      <c r="U31" s="17"/>
      <c r="V31" s="13"/>
      <c r="W31" s="16" t="e">
        <f>SUM(W27:W30)</f>
        <v>#N/A</v>
      </c>
      <c r="X31" s="15"/>
      <c r="Y31" s="17"/>
      <c r="Z31" s="13"/>
      <c r="AA31" s="16" t="e">
        <f>SUM(AA27:AA30)</f>
        <v>#N/A</v>
      </c>
      <c r="AB31" s="13"/>
      <c r="AC31" s="15"/>
      <c r="AD31" s="15"/>
      <c r="AE31" s="14"/>
      <c r="AF31" s="13"/>
    </row>
    <row r="32" spans="1:33" x14ac:dyDescent="0.7">
      <c r="C32" s="2">
        <f>D32</f>
        <v>5</v>
      </c>
      <c r="D32" s="2">
        <f>D26+1</f>
        <v>5</v>
      </c>
      <c r="E32" s="33" t="str">
        <f>E26</f>
        <v>Windsor No. 2</v>
      </c>
      <c r="F32" s="13"/>
      <c r="G32" s="32" t="s">
        <v>21</v>
      </c>
      <c r="H32" s="13"/>
      <c r="I32" s="15"/>
      <c r="J32" s="14"/>
      <c r="K32" s="32" t="s">
        <v>20</v>
      </c>
      <c r="L32" s="13"/>
      <c r="M32" s="13"/>
      <c r="N32" s="23" t="s">
        <v>6</v>
      </c>
      <c r="O32" s="15" t="s">
        <v>19</v>
      </c>
      <c r="P32" s="22" t="s">
        <v>1</v>
      </c>
      <c r="Q32" s="15"/>
      <c r="R32" s="31" t="str">
        <f>VLOOKUP(G32,[1]Teams!B:M,12,FALSE)&amp;"  "&amp;VLOOKUP(K32,[1]Teams!B:M,12,FALSE)</f>
        <v xml:space="preserve">  </v>
      </c>
      <c r="S32" s="2">
        <f>S26+1</f>
        <v>5</v>
      </c>
      <c r="T32" s="33" t="str">
        <f>T26</f>
        <v>Windsor No.2</v>
      </c>
      <c r="U32" s="28"/>
      <c r="V32" s="32"/>
      <c r="W32" s="13"/>
      <c r="X32" s="15"/>
      <c r="Y32" s="28"/>
      <c r="Z32" s="32"/>
      <c r="AA32" s="13"/>
      <c r="AB32" s="13"/>
      <c r="AC32" s="23" t="s">
        <v>6</v>
      </c>
      <c r="AD32" s="15"/>
      <c r="AE32" s="22" t="s">
        <v>1</v>
      </c>
      <c r="AF32" s="15"/>
      <c r="AG32" s="31" t="e">
        <f>VLOOKUP(V32,[1]Teams!Q:AB,12,FALSE)&amp;"  "&amp;VLOOKUP(Z32,[1]Teams!Q:AB,12,FALSE)</f>
        <v>#N/A</v>
      </c>
    </row>
    <row r="33" spans="1:32" x14ac:dyDescent="0.7">
      <c r="A33" s="1" t="str">
        <f>F33&amp;C33</f>
        <v>15</v>
      </c>
      <c r="B33" s="1" t="str">
        <f>C33&amp;N33</f>
        <v>5Centre Table:</v>
      </c>
      <c r="C33" s="2">
        <f>C32</f>
        <v>5</v>
      </c>
      <c r="D33" s="30" t="s">
        <v>18</v>
      </c>
      <c r="E33" s="29"/>
      <c r="F33" s="14">
        <v>1</v>
      </c>
      <c r="G33" s="13" t="str">
        <f>VLOOKUP(G$32,[1]Teams!$B:$F,F33+1,FALSE)</f>
        <v>Nicola Cole</v>
      </c>
      <c r="H33" s="13">
        <f>VLOOKUP(G$32,[1]Teams!$B:$J,F33+5,FALSE)</f>
        <v>-1</v>
      </c>
      <c r="I33" s="15"/>
      <c r="J33" s="14">
        <v>1</v>
      </c>
      <c r="K33" s="13" t="str">
        <f>VLOOKUP(K$32,[1]Teams!$B:$F,J33+1,FALSE)</f>
        <v>Andy Cochrane</v>
      </c>
      <c r="L33" s="13">
        <f>VLOOKUP(K$32,[1]Teams!$B:$J,J33+5,FALSE)</f>
        <v>-1</v>
      </c>
      <c r="M33" s="13"/>
      <c r="N33" s="26" t="s">
        <v>5</v>
      </c>
      <c r="O33" s="15" t="s">
        <v>17</v>
      </c>
      <c r="P33" s="25"/>
      <c r="Q33" s="28"/>
      <c r="S33" s="30">
        <f>S27+(AC30*15/1440)+(IF(AC30&lt;4,5,15)/1440)</f>
        <v>0.55555555555555547</v>
      </c>
      <c r="T33" s="29"/>
      <c r="U33" s="14">
        <v>1</v>
      </c>
      <c r="V33" s="13" t="e">
        <f>VLOOKUP(V$92,[1]Teams!$B:$F,U33+1,FALSE)</f>
        <v>#N/A</v>
      </c>
      <c r="W33" s="13" t="e">
        <f>VLOOKUP(V$92,[1]Teams!$B:$J,U33+5,FALSE)</f>
        <v>#N/A</v>
      </c>
      <c r="X33" s="15"/>
      <c r="Y33" s="14">
        <v>1</v>
      </c>
      <c r="Z33" s="13" t="e">
        <f>VLOOKUP(Z$92,[1]Teams!$B:$F,Y33+1,FALSE)</f>
        <v>#N/A</v>
      </c>
      <c r="AA33" s="13" t="e">
        <f>VLOOKUP(Z$92,[1]Teams!$B:$J,Y33+5,FALSE)</f>
        <v>#N/A</v>
      </c>
      <c r="AB33" s="13"/>
      <c r="AC33" s="26" t="s">
        <v>5</v>
      </c>
      <c r="AD33" s="15"/>
      <c r="AE33" s="25"/>
      <c r="AF33" s="28"/>
    </row>
    <row r="34" spans="1:32" x14ac:dyDescent="0.7">
      <c r="A34" s="1" t="str">
        <f>F34&amp;C34</f>
        <v>25</v>
      </c>
      <c r="B34" s="1" t="str">
        <f>C34&amp;N34</f>
        <v>53rd Man:</v>
      </c>
      <c r="C34" s="2">
        <f>C33</f>
        <v>5</v>
      </c>
      <c r="E34" s="24" t="str">
        <f>VLOOKUP($G32,[1]Teams!$B:$L,COLUMN([1]Teams!L:L)-1,FALSE)&amp;" Grade"</f>
        <v>Subz Grade</v>
      </c>
      <c r="F34" s="14">
        <v>2</v>
      </c>
      <c r="G34" s="13" t="str">
        <f>VLOOKUP(G$32,[1]Teams!$B:$F,F34+1,FALSE)</f>
        <v>Chris Matthews</v>
      </c>
      <c r="H34" s="13">
        <f>VLOOKUP(G$32,[1]Teams!$B:$J,F34+5,FALSE)</f>
        <v>-2</v>
      </c>
      <c r="I34" s="27" t="s">
        <v>4</v>
      </c>
      <c r="J34" s="14">
        <v>2</v>
      </c>
      <c r="K34" s="13" t="str">
        <f>VLOOKUP(K$32,[1]Teams!$B:$F,J34+1,FALSE)</f>
        <v>Melanie Cochrane</v>
      </c>
      <c r="L34" s="13">
        <f>VLOOKUP(K$32,[1]Teams!$B:$J,J34+5,FALSE)</f>
        <v>-2</v>
      </c>
      <c r="M34" s="13"/>
      <c r="N34" s="26" t="s">
        <v>3</v>
      </c>
      <c r="O34" s="15"/>
      <c r="P34" s="25"/>
      <c r="Q34" s="13"/>
      <c r="S34" s="1"/>
      <c r="T34" s="24" t="e">
        <f>VLOOKUP($G32,[1]Teams!$B:$L,COLUMN([1]Teams!AA:AA)-1,FALSE)&amp;" Grade"</f>
        <v>#REF!</v>
      </c>
      <c r="U34" s="14">
        <v>2</v>
      </c>
      <c r="V34" s="13" t="e">
        <f>VLOOKUP(V$92,[1]Teams!$B:$F,U34+1,FALSE)</f>
        <v>#N/A</v>
      </c>
      <c r="W34" s="13" t="e">
        <f>VLOOKUP(V$92,[1]Teams!$B:$J,U34+5,FALSE)</f>
        <v>#N/A</v>
      </c>
      <c r="X34" s="27" t="s">
        <v>4</v>
      </c>
      <c r="Y34" s="14">
        <v>2</v>
      </c>
      <c r="Z34" s="13" t="e">
        <f>VLOOKUP(Z$92,[1]Teams!$B:$F,Y34+1,FALSE)</f>
        <v>#N/A</v>
      </c>
      <c r="AA34" s="13" t="e">
        <f>VLOOKUP(Z$92,[1]Teams!$B:$J,Y34+5,FALSE)</f>
        <v>#N/A</v>
      </c>
      <c r="AB34" s="13"/>
      <c r="AC34" s="26" t="s">
        <v>3</v>
      </c>
      <c r="AD34" s="15"/>
      <c r="AE34" s="25"/>
      <c r="AF34" s="13"/>
    </row>
    <row r="35" spans="1:32" x14ac:dyDescent="0.7">
      <c r="A35" s="1" t="str">
        <f>F35&amp;C35</f>
        <v>35</v>
      </c>
      <c r="B35" s="1" t="str">
        <f>C35&amp;N35</f>
        <v>5Goal Judges:</v>
      </c>
      <c r="C35" s="2">
        <f>C34</f>
        <v>5</v>
      </c>
      <c r="E35" s="24" t="str">
        <f>IF(OR(N36=2,N36=3),"Round Robin","")</f>
        <v/>
      </c>
      <c r="F35" s="14">
        <v>3</v>
      </c>
      <c r="G35" s="13" t="str">
        <f>VLOOKUP(G$32,[1]Teams!$B:$F,F35+1,FALSE)</f>
        <v>Jack Ravel</v>
      </c>
      <c r="H35" s="13">
        <f>VLOOKUP(G$32,[1]Teams!$B:$J,F35+5,FALSE)</f>
        <v>-1</v>
      </c>
      <c r="I35" s="15"/>
      <c r="J35" s="14">
        <v>3</v>
      </c>
      <c r="K35" s="13" t="str">
        <f>VLOOKUP(K$32,[1]Teams!$B:$F,J35+1,FALSE)</f>
        <v>Guthrie Williams</v>
      </c>
      <c r="L35" s="13">
        <f>VLOOKUP(K$32,[1]Teams!$B:$J,J35+5,FALSE)</f>
        <v>-1</v>
      </c>
      <c r="M35" s="13"/>
      <c r="N35" s="23" t="s">
        <v>16</v>
      </c>
      <c r="O35" s="15"/>
      <c r="P35" s="22" t="s">
        <v>1</v>
      </c>
      <c r="Q35" s="15"/>
      <c r="S35" s="1"/>
      <c r="T35" s="24" t="str">
        <f>IF(OR(AC36=2,AC36=3),"Round Robin","")</f>
        <v/>
      </c>
      <c r="U35" s="14">
        <v>3</v>
      </c>
      <c r="V35" s="13" t="e">
        <f>VLOOKUP(V$92,[1]Teams!$B:$F,U35+1,FALSE)</f>
        <v>#N/A</v>
      </c>
      <c r="W35" s="13" t="e">
        <f>VLOOKUP(V$92,[1]Teams!$B:$J,U35+5,FALSE)</f>
        <v>#N/A</v>
      </c>
      <c r="X35" s="15"/>
      <c r="Y35" s="14">
        <v>3</v>
      </c>
      <c r="Z35" s="13" t="e">
        <f>VLOOKUP(Z$92,[1]Teams!$B:$F,Y35+1,FALSE)</f>
        <v>#N/A</v>
      </c>
      <c r="AA35" s="13" t="e">
        <f>VLOOKUP(Z$92,[1]Teams!$B:$J,Y35+5,FALSE)</f>
        <v>#N/A</v>
      </c>
      <c r="AB35" s="13"/>
      <c r="AC35" s="23" t="s">
        <v>2</v>
      </c>
      <c r="AD35" s="15"/>
      <c r="AE35" s="22" t="s">
        <v>1</v>
      </c>
      <c r="AF35" s="15"/>
    </row>
    <row r="36" spans="1:32" x14ac:dyDescent="0.7">
      <c r="A36" s="1" t="str">
        <f>F36&amp;C36</f>
        <v>45</v>
      </c>
      <c r="B36" s="1" t="str">
        <f>C36&amp;O36</f>
        <v>5Chukkas</v>
      </c>
      <c r="C36" s="2">
        <f>C35</f>
        <v>5</v>
      </c>
      <c r="E36" s="35"/>
      <c r="F36" s="14">
        <v>4</v>
      </c>
      <c r="G36" s="13" t="str">
        <f>VLOOKUP(G$32,[1]Teams!$B:$F,F36+1,FALSE)</f>
        <v>Marcos Bellinzoni</v>
      </c>
      <c r="H36" s="21">
        <f>VLOOKUP(G$32,[1]Teams!$B:$J,F36+5,FALSE)</f>
        <v>3</v>
      </c>
      <c r="I36" s="15"/>
      <c r="J36" s="14">
        <v>4</v>
      </c>
      <c r="K36" s="13" t="str">
        <f>VLOOKUP(K$32,[1]Teams!$B:$F,J36+1,FALSE)</f>
        <v>Charlie Lambie</v>
      </c>
      <c r="L36" s="21">
        <f>VLOOKUP(K$32,[1]Teams!$B:$J,J36+5,FALSE)</f>
        <v>-1</v>
      </c>
      <c r="M36" s="13"/>
      <c r="N36" s="20">
        <v>4</v>
      </c>
      <c r="O36" s="19" t="s">
        <v>0</v>
      </c>
      <c r="P36" s="14"/>
      <c r="Q36" s="13"/>
      <c r="S36" s="1"/>
      <c r="T36" s="18"/>
      <c r="U36" s="14">
        <v>4</v>
      </c>
      <c r="V36" s="13" t="e">
        <f>VLOOKUP(V$92,[1]Teams!$B:$F,U36+1,FALSE)</f>
        <v>#N/A</v>
      </c>
      <c r="W36" s="21" t="e">
        <f>VLOOKUP(V$92,[1]Teams!$B:$J,U36+5,FALSE)</f>
        <v>#N/A</v>
      </c>
      <c r="X36" s="15"/>
      <c r="Y36" s="14">
        <v>4</v>
      </c>
      <c r="Z36" s="13" t="e">
        <f>VLOOKUP(Z$92,[1]Teams!$B:$F,Y36+1,FALSE)</f>
        <v>#N/A</v>
      </c>
      <c r="AA36" s="21" t="e">
        <f>VLOOKUP(Z$92,[1]Teams!$B:$J,Y36+5,FALSE)</f>
        <v>#N/A</v>
      </c>
      <c r="AB36" s="13"/>
      <c r="AC36" s="20">
        <v>4</v>
      </c>
      <c r="AD36" s="19" t="s">
        <v>0</v>
      </c>
      <c r="AE36" s="14"/>
      <c r="AF36" s="15"/>
    </row>
    <row r="37" spans="1:32" x14ac:dyDescent="0.7">
      <c r="E37" s="35"/>
      <c r="F37" s="15"/>
      <c r="G37" s="16"/>
      <c r="H37" s="16">
        <f>SUM(H33:H36)</f>
        <v>-1</v>
      </c>
      <c r="I37" s="15"/>
      <c r="J37" s="14"/>
      <c r="K37" s="13"/>
      <c r="L37" s="16">
        <f>SUM(L33:L36)</f>
        <v>-5</v>
      </c>
      <c r="M37" s="13"/>
      <c r="N37" s="15"/>
      <c r="O37" s="15"/>
      <c r="P37" s="14"/>
      <c r="Q37" s="13"/>
      <c r="R37" s="1"/>
      <c r="S37" s="1"/>
      <c r="T37" s="18"/>
      <c r="U37" s="17"/>
      <c r="V37" s="13"/>
      <c r="W37" s="16" t="e">
        <f>SUM(W33:W36)</f>
        <v>#N/A</v>
      </c>
      <c r="X37" s="15"/>
      <c r="Y37" s="17"/>
      <c r="Z37" s="13"/>
      <c r="AA37" s="16" t="e">
        <f>SUM(AA33:AA36)</f>
        <v>#N/A</v>
      </c>
      <c r="AB37" s="13"/>
      <c r="AC37" s="15"/>
      <c r="AD37" s="15"/>
      <c r="AE37" s="14"/>
      <c r="AF37" s="13"/>
    </row>
    <row r="38" spans="1:32" x14ac:dyDescent="0.7">
      <c r="C38" s="2">
        <f>D38</f>
        <v>6</v>
      </c>
      <c r="D38" s="2">
        <f>D32+1</f>
        <v>6</v>
      </c>
      <c r="E38" s="33" t="s">
        <v>15</v>
      </c>
      <c r="F38" s="28"/>
      <c r="G38" s="32" t="s">
        <v>14</v>
      </c>
      <c r="H38" s="13"/>
      <c r="I38" s="15"/>
      <c r="J38" s="28"/>
      <c r="K38" s="32" t="s">
        <v>13</v>
      </c>
      <c r="L38" s="13"/>
      <c r="M38" s="13"/>
      <c r="N38" s="23" t="s">
        <v>6</v>
      </c>
      <c r="O38" s="15" t="s">
        <v>12</v>
      </c>
      <c r="P38" s="22" t="s">
        <v>1</v>
      </c>
      <c r="Q38" s="15" t="s">
        <v>11</v>
      </c>
      <c r="R38" s="31" t="str">
        <f>VLOOKUP(G38,[1]Teams!B:M,12,FALSE)&amp;"  "&amp;VLOOKUP(K38,[1]Teams!B:M,12,FALSE)</f>
        <v xml:space="preserve">  </v>
      </c>
      <c r="S38" s="1"/>
      <c r="T38" s="41"/>
      <c r="U38" s="40"/>
      <c r="V38" s="38"/>
      <c r="W38" s="38"/>
      <c r="X38" s="38"/>
      <c r="Y38" s="38"/>
      <c r="Z38" s="39"/>
      <c r="AA38" s="38"/>
      <c r="AB38" s="38"/>
      <c r="AC38" s="37"/>
      <c r="AD38" s="37"/>
      <c r="AE38" s="36"/>
      <c r="AF38" s="35"/>
    </row>
    <row r="39" spans="1:32" x14ac:dyDescent="0.7">
      <c r="A39" s="1" t="str">
        <f>F39&amp;C39</f>
        <v>16</v>
      </c>
      <c r="B39" s="1" t="str">
        <f>C39&amp;N39</f>
        <v>6Centre Table:</v>
      </c>
      <c r="C39" s="2">
        <f>C38</f>
        <v>6</v>
      </c>
      <c r="D39" s="30" t="s">
        <v>10</v>
      </c>
      <c r="E39" s="29"/>
      <c r="F39" s="14">
        <v>1</v>
      </c>
      <c r="G39" s="13" t="str">
        <f>VLOOKUP(G$38,[1]Teams!$B:$F,F39+1,FALSE)</f>
        <v>Jarrod Gaudron / Betty Samadi</v>
      </c>
      <c r="H39" s="13">
        <f>VLOOKUP(G$38,[1]Teams!$B:$J,F39+5,FALSE)</f>
        <v>-1</v>
      </c>
      <c r="I39" s="15"/>
      <c r="J39" s="14">
        <v>1</v>
      </c>
      <c r="K39" s="13" t="str">
        <f>VLOOKUP(K$38,[1]Teams!$B:$F,J39+1,FALSE)</f>
        <v>Toby Dowling</v>
      </c>
      <c r="L39" s="13">
        <f>VLOOKUP(K$38,[1]Teams!$B:$J,J39+5,FALSE)</f>
        <v>-2</v>
      </c>
      <c r="M39" s="13"/>
      <c r="N39" s="26" t="s">
        <v>5</v>
      </c>
      <c r="O39" s="15" t="s">
        <v>9</v>
      </c>
      <c r="P39" s="25"/>
      <c r="Q39" s="28"/>
      <c r="R39" s="1"/>
      <c r="S39" s="1"/>
      <c r="U39" s="1"/>
    </row>
    <row r="40" spans="1:32" x14ac:dyDescent="0.7">
      <c r="A40" s="1" t="str">
        <f>F40&amp;C40</f>
        <v>26</v>
      </c>
      <c r="B40" s="1" t="str">
        <f>C40&amp;N40</f>
        <v>63rd Man:</v>
      </c>
      <c r="C40" s="2">
        <f>C39</f>
        <v>6</v>
      </c>
      <c r="E40" s="24" t="str">
        <f>VLOOKUP($G38,[1]Teams!$B:$L,COLUMN([1]Teams!L:L)-1,FALSE)&amp;" Grade"</f>
        <v>0g Grade</v>
      </c>
      <c r="F40" s="14">
        <v>2</v>
      </c>
      <c r="G40" s="13" t="str">
        <f>VLOOKUP(G$38,[1]Teams!$B:$F,F40+1,FALSE)</f>
        <v>Kim McDougall</v>
      </c>
      <c r="H40" s="13">
        <f>VLOOKUP(G$38,[1]Teams!$B:$J,F40+5,FALSE)</f>
        <v>-2</v>
      </c>
      <c r="I40" s="27" t="s">
        <v>4</v>
      </c>
      <c r="J40" s="14">
        <v>2</v>
      </c>
      <c r="K40" s="13" t="str">
        <f>VLOOKUP(K$38,[1]Teams!$B:$F,J40+1,FALSE)</f>
        <v>Archie Dowling</v>
      </c>
      <c r="L40" s="13">
        <f>VLOOKUP(K$38,[1]Teams!$B:$J,J40+5,FALSE)</f>
        <v>0</v>
      </c>
      <c r="M40" s="13"/>
      <c r="N40" s="26" t="s">
        <v>3</v>
      </c>
      <c r="O40" s="15"/>
      <c r="P40" s="25"/>
      <c r="Q40" s="13"/>
      <c r="R40" s="1"/>
      <c r="S40" s="1"/>
      <c r="U40" s="1"/>
    </row>
    <row r="41" spans="1:32" x14ac:dyDescent="0.7">
      <c r="A41" s="1" t="str">
        <f>F41&amp;C41</f>
        <v>36</v>
      </c>
      <c r="B41" s="1" t="str">
        <f>C41&amp;N41</f>
        <v xml:space="preserve">6Goal Judges: </v>
      </c>
      <c r="C41" s="2">
        <f>C40</f>
        <v>6</v>
      </c>
      <c r="E41" s="24" t="str">
        <f>IF(OR(N42=2,N42=3),"Round Robin","")</f>
        <v/>
      </c>
      <c r="F41" s="14">
        <v>3</v>
      </c>
      <c r="G41" s="13" t="str">
        <f>VLOOKUP(G$38,[1]Teams!$B:$F,F41+1,FALSE)</f>
        <v xml:space="preserve">Shane Fagan </v>
      </c>
      <c r="H41" s="13">
        <f>VLOOKUP(G$38,[1]Teams!$B:$J,F41+5,FALSE)</f>
        <v>1</v>
      </c>
      <c r="I41" s="15"/>
      <c r="J41" s="14">
        <v>3</v>
      </c>
      <c r="K41" s="13" t="str">
        <f>VLOOKUP(K$38,[1]Teams!$B:$F,J41+1,FALSE)</f>
        <v>Enzo Mascart</v>
      </c>
      <c r="L41" s="13">
        <f>VLOOKUP(K$38,[1]Teams!$B:$J,J41+5,FALSE)</f>
        <v>1</v>
      </c>
      <c r="M41" s="13"/>
      <c r="N41" s="23" t="s">
        <v>2</v>
      </c>
      <c r="O41" s="15" t="s">
        <v>8</v>
      </c>
      <c r="P41" s="22" t="s">
        <v>1</v>
      </c>
      <c r="Q41" s="15" t="s">
        <v>7</v>
      </c>
      <c r="R41" s="1"/>
      <c r="S41" s="1"/>
      <c r="U41" s="1"/>
    </row>
    <row r="42" spans="1:32" x14ac:dyDescent="0.7">
      <c r="A42" s="1" t="str">
        <f>F42&amp;C42</f>
        <v>46</v>
      </c>
      <c r="B42" s="1" t="str">
        <f>C42&amp;O42</f>
        <v>6Chukkas</v>
      </c>
      <c r="C42" s="2">
        <f>C41</f>
        <v>6</v>
      </c>
      <c r="E42" s="18"/>
      <c r="F42" s="14">
        <v>4</v>
      </c>
      <c r="G42" s="13" t="str">
        <f>VLOOKUP(G$38,[1]Teams!$B:$F,F42+1,FALSE)</f>
        <v>Adam Meally</v>
      </c>
      <c r="H42" s="21">
        <f>VLOOKUP(G$38,[1]Teams!$B:$J,F42+5,FALSE)</f>
        <v>2</v>
      </c>
      <c r="I42" s="15"/>
      <c r="J42" s="14">
        <v>4</v>
      </c>
      <c r="K42" s="13" t="str">
        <f>VLOOKUP(K$38,[1]Teams!$B:$F,J42+1,FALSE)</f>
        <v>Hamish Dowling</v>
      </c>
      <c r="L42" s="21">
        <f>VLOOKUP(K$38,[1]Teams!$B:$J,J42+5,FALSE)</f>
        <v>1</v>
      </c>
      <c r="M42" s="13"/>
      <c r="N42" s="20">
        <v>4</v>
      </c>
      <c r="O42" s="19" t="s">
        <v>0</v>
      </c>
      <c r="P42" s="14"/>
      <c r="Q42" s="15"/>
      <c r="R42" s="1"/>
      <c r="S42" s="1"/>
      <c r="U42" s="1"/>
    </row>
    <row r="43" spans="1:32" x14ac:dyDescent="0.7">
      <c r="E43" s="18"/>
      <c r="F43" s="17"/>
      <c r="G43" s="13"/>
      <c r="H43" s="16">
        <f>SUM(H39:H42)</f>
        <v>0</v>
      </c>
      <c r="I43" s="15"/>
      <c r="J43" s="17"/>
      <c r="K43" s="13"/>
      <c r="L43" s="16">
        <f>SUM(L39:L42)</f>
        <v>0</v>
      </c>
      <c r="M43" s="13"/>
      <c r="N43" s="15"/>
      <c r="O43" s="15"/>
      <c r="P43" s="14"/>
      <c r="Q43" s="13"/>
      <c r="R43" s="1"/>
      <c r="S43" s="1"/>
      <c r="U43" s="1"/>
    </row>
    <row r="44" spans="1:32" hidden="1" x14ac:dyDescent="0.7">
      <c r="C44" s="2">
        <f>D44</f>
        <v>7</v>
      </c>
      <c r="D44" s="2">
        <f>D38+1</f>
        <v>7</v>
      </c>
      <c r="E44" s="33" t="str">
        <f>E38</f>
        <v>Windsor No. 2</v>
      </c>
      <c r="F44" s="28"/>
      <c r="G44" s="32"/>
      <c r="H44" s="13"/>
      <c r="I44" s="15"/>
      <c r="J44" s="28"/>
      <c r="K44" s="32"/>
      <c r="L44" s="13"/>
      <c r="M44" s="13"/>
      <c r="N44" s="23" t="s">
        <v>6</v>
      </c>
      <c r="O44" s="15"/>
      <c r="P44" s="22" t="s">
        <v>1</v>
      </c>
      <c r="Q44" s="15"/>
      <c r="R44" s="31" t="e">
        <f>VLOOKUP(G44,[1]Teams!B:M,12,FALSE)&amp;"  "&amp;VLOOKUP(K44,[1]Teams!B:M,12,FALSE)</f>
        <v>#N/A</v>
      </c>
      <c r="S44" s="1"/>
      <c r="U44" s="1"/>
    </row>
    <row r="45" spans="1:32" hidden="1" x14ac:dyDescent="0.7">
      <c r="A45" s="1" t="str">
        <f>F45&amp;C45</f>
        <v>17</v>
      </c>
      <c r="B45" s="1" t="str">
        <f>C45&amp;N45</f>
        <v>7Centre Table:</v>
      </c>
      <c r="C45" s="2">
        <f>C44</f>
        <v>7</v>
      </c>
      <c r="D45" s="30" t="e">
        <f>D39+(N42*15/1440)+(IF(N42&lt;4,5,15)/1440)</f>
        <v>#VALUE!</v>
      </c>
      <c r="E45" s="29"/>
      <c r="F45" s="14">
        <v>1</v>
      </c>
      <c r="G45" s="13" t="e">
        <f>VLOOKUP(G$44,[1]Teams!$B:$F,F45+1,FALSE)</f>
        <v>#N/A</v>
      </c>
      <c r="H45" s="13" t="e">
        <f>VLOOKUP(G$44,[1]Teams!$B:$J,F45+5,FALSE)</f>
        <v>#N/A</v>
      </c>
      <c r="I45" s="15"/>
      <c r="J45" s="14">
        <v>1</v>
      </c>
      <c r="K45" s="13" t="e">
        <f>VLOOKUP(K$44,[1]Teams!$B:$F,J45+1,FALSE)</f>
        <v>#N/A</v>
      </c>
      <c r="L45" s="13" t="e">
        <f>VLOOKUP(K$44,[1]Teams!$B:$J,J45+5,FALSE)</f>
        <v>#N/A</v>
      </c>
      <c r="M45" s="13"/>
      <c r="N45" s="26" t="s">
        <v>5</v>
      </c>
      <c r="O45" s="15"/>
      <c r="P45" s="25"/>
      <c r="Q45" s="28"/>
      <c r="R45" s="1"/>
      <c r="S45" s="1"/>
      <c r="U45" s="1"/>
    </row>
    <row r="46" spans="1:32" hidden="1" x14ac:dyDescent="0.7">
      <c r="A46" s="1" t="str">
        <f>F46&amp;C46</f>
        <v>27</v>
      </c>
      <c r="B46" s="1" t="str">
        <f>C46&amp;N46</f>
        <v>73rd Man:</v>
      </c>
      <c r="C46" s="2">
        <f>C45</f>
        <v>7</v>
      </c>
      <c r="E46" s="24" t="e">
        <f>VLOOKUP($G44,[1]Teams!$B:$L,COLUMN([1]Teams!L:L)-1,FALSE)&amp;" Grade"</f>
        <v>#N/A</v>
      </c>
      <c r="F46" s="14">
        <v>2</v>
      </c>
      <c r="G46" s="13" t="e">
        <f>VLOOKUP(G$44,[1]Teams!$B:$F,F46+1,FALSE)</f>
        <v>#N/A</v>
      </c>
      <c r="H46" s="13" t="e">
        <f>VLOOKUP(G$44,[1]Teams!$B:$J,F46+5,FALSE)</f>
        <v>#N/A</v>
      </c>
      <c r="I46" s="27" t="s">
        <v>4</v>
      </c>
      <c r="J46" s="14">
        <v>2</v>
      </c>
      <c r="K46" s="13" t="e">
        <f>VLOOKUP(K$44,[1]Teams!$B:$F,J46+1,FALSE)</f>
        <v>#N/A</v>
      </c>
      <c r="L46" s="13" t="e">
        <f>VLOOKUP(K$44,[1]Teams!$B:$J,J46+5,FALSE)</f>
        <v>#N/A</v>
      </c>
      <c r="M46" s="13"/>
      <c r="N46" s="26" t="s">
        <v>3</v>
      </c>
      <c r="O46" s="15"/>
      <c r="P46" s="25"/>
      <c r="Q46" s="13"/>
      <c r="R46" s="1"/>
      <c r="S46" s="1"/>
      <c r="U46" s="1"/>
    </row>
    <row r="47" spans="1:32" hidden="1" x14ac:dyDescent="0.7">
      <c r="A47" s="1" t="str">
        <f>F47&amp;C47</f>
        <v>37</v>
      </c>
      <c r="B47" s="1" t="str">
        <f>C47&amp;N47</f>
        <v xml:space="preserve">7Goal Judges: </v>
      </c>
      <c r="C47" s="2">
        <f>C46</f>
        <v>7</v>
      </c>
      <c r="E47" s="24" t="str">
        <f>IF(OR(N48=2,N48=3),"Round Robin","")</f>
        <v/>
      </c>
      <c r="F47" s="14">
        <v>3</v>
      </c>
      <c r="G47" s="13" t="e">
        <f>VLOOKUP(G$44,[1]Teams!$B:$F,F47+1,FALSE)</f>
        <v>#N/A</v>
      </c>
      <c r="H47" s="13" t="e">
        <f>VLOOKUP(G$44,[1]Teams!$B:$J,F47+5,FALSE)</f>
        <v>#N/A</v>
      </c>
      <c r="I47" s="15"/>
      <c r="J47" s="14">
        <v>3</v>
      </c>
      <c r="K47" s="13" t="e">
        <f>VLOOKUP(K$44,[1]Teams!$B:$F,J47+1,FALSE)</f>
        <v>#N/A</v>
      </c>
      <c r="L47" s="13" t="e">
        <f>VLOOKUP(K$44,[1]Teams!$B:$J,J47+5,FALSE)</f>
        <v>#N/A</v>
      </c>
      <c r="M47" s="13"/>
      <c r="N47" s="23" t="s">
        <v>2</v>
      </c>
      <c r="O47" s="15"/>
      <c r="P47" s="22" t="s">
        <v>1</v>
      </c>
      <c r="Q47" s="15"/>
      <c r="R47" s="1"/>
      <c r="S47" s="1"/>
      <c r="U47" s="1"/>
    </row>
    <row r="48" spans="1:32" hidden="1" x14ac:dyDescent="0.7">
      <c r="A48" s="1" t="str">
        <f>F48&amp;C48</f>
        <v>47</v>
      </c>
      <c r="B48" s="1" t="str">
        <f>C48&amp;O48</f>
        <v>7Chukkas</v>
      </c>
      <c r="C48" s="2">
        <f>C47</f>
        <v>7</v>
      </c>
      <c r="E48" s="18"/>
      <c r="F48" s="14">
        <v>4</v>
      </c>
      <c r="G48" s="13" t="e">
        <f>VLOOKUP(G$44,[1]Teams!$B:$F,F48+1,FALSE)</f>
        <v>#N/A</v>
      </c>
      <c r="H48" s="21" t="e">
        <f>VLOOKUP(G$44,[1]Teams!$B:$J,F48+5,FALSE)</f>
        <v>#N/A</v>
      </c>
      <c r="I48" s="15"/>
      <c r="J48" s="14">
        <v>4</v>
      </c>
      <c r="K48" s="13" t="e">
        <f>VLOOKUP(K$44,[1]Teams!$B:$F,J48+1,FALSE)</f>
        <v>#N/A</v>
      </c>
      <c r="L48" s="21" t="e">
        <f>VLOOKUP(K$44,[1]Teams!$B:$J,J48+5,FALSE)</f>
        <v>#N/A</v>
      </c>
      <c r="M48" s="13"/>
      <c r="N48" s="20">
        <v>4</v>
      </c>
      <c r="O48" s="19" t="s">
        <v>0</v>
      </c>
      <c r="P48" s="14"/>
      <c r="Q48" s="15"/>
      <c r="R48" s="1"/>
      <c r="S48" s="1"/>
      <c r="U48" s="1"/>
    </row>
    <row r="49" spans="1:21" hidden="1" x14ac:dyDescent="0.7">
      <c r="E49" s="18"/>
      <c r="F49" s="17"/>
      <c r="G49" s="34"/>
      <c r="H49" s="16" t="e">
        <f>SUM(H45:H48)</f>
        <v>#N/A</v>
      </c>
      <c r="I49" s="15"/>
      <c r="J49" s="17"/>
      <c r="K49" s="13"/>
      <c r="L49" s="16" t="e">
        <f>SUM(L45:L48)</f>
        <v>#N/A</v>
      </c>
      <c r="M49" s="13"/>
      <c r="N49" s="15"/>
      <c r="O49" s="15"/>
      <c r="P49" s="14"/>
      <c r="Q49" s="13"/>
      <c r="R49" s="1"/>
      <c r="S49" s="1"/>
      <c r="U49" s="1"/>
    </row>
    <row r="50" spans="1:21" hidden="1" x14ac:dyDescent="0.7">
      <c r="C50" s="2">
        <f>D50</f>
        <v>8</v>
      </c>
      <c r="D50" s="2">
        <f>D44+1</f>
        <v>8</v>
      </c>
      <c r="E50" s="33" t="str">
        <f>E44</f>
        <v>Windsor No. 2</v>
      </c>
      <c r="F50" s="28"/>
      <c r="G50" s="32"/>
      <c r="H50" s="13"/>
      <c r="I50" s="15"/>
      <c r="J50" s="28"/>
      <c r="K50" s="32"/>
      <c r="L50" s="13"/>
      <c r="M50" s="13"/>
      <c r="N50" s="23" t="s">
        <v>6</v>
      </c>
      <c r="O50" s="15"/>
      <c r="P50" s="22" t="s">
        <v>1</v>
      </c>
      <c r="Q50" s="15"/>
      <c r="R50" s="31" t="e">
        <f>VLOOKUP(G50,[1]Teams!B:M,12,FALSE)&amp;"  "&amp;VLOOKUP(K50,[1]Teams!B:M,12,FALSE)</f>
        <v>#N/A</v>
      </c>
      <c r="S50" s="1"/>
      <c r="U50" s="1"/>
    </row>
    <row r="51" spans="1:21" hidden="1" x14ac:dyDescent="0.7">
      <c r="A51" s="1" t="str">
        <f>F51&amp;C51</f>
        <v>18</v>
      </c>
      <c r="B51" s="1" t="str">
        <f>C51&amp;N51</f>
        <v>8Centre Table:</v>
      </c>
      <c r="C51" s="2">
        <f>C50</f>
        <v>8</v>
      </c>
      <c r="D51" s="30" t="e">
        <f>D45+(N48*15/1440)+(IF(N48&lt;4,5,15)/1440)</f>
        <v>#VALUE!</v>
      </c>
      <c r="E51" s="29"/>
      <c r="F51" s="14">
        <v>1</v>
      </c>
      <c r="G51" s="13" t="e">
        <f>VLOOKUP(G$50,[1]Teams!$B:$F,F51+1,FALSE)</f>
        <v>#N/A</v>
      </c>
      <c r="H51" s="13" t="e">
        <f>VLOOKUP(G$50,[1]Teams!$B:$J,F51+5,FALSE)</f>
        <v>#N/A</v>
      </c>
      <c r="I51" s="15"/>
      <c r="J51" s="14">
        <v>1</v>
      </c>
      <c r="K51" s="13" t="e">
        <f>VLOOKUP(K$50,[1]Teams!$B:$F,J51+1,FALSE)</f>
        <v>#N/A</v>
      </c>
      <c r="L51" s="13" t="e">
        <f>VLOOKUP(K$50,[1]Teams!$B:$J,J51+5,FALSE)</f>
        <v>#N/A</v>
      </c>
      <c r="M51" s="13"/>
      <c r="N51" s="26" t="s">
        <v>5</v>
      </c>
      <c r="O51" s="15"/>
      <c r="P51" s="25"/>
      <c r="Q51" s="28"/>
      <c r="R51" s="1"/>
      <c r="S51" s="1"/>
      <c r="U51" s="1"/>
    </row>
    <row r="52" spans="1:21" hidden="1" x14ac:dyDescent="0.7">
      <c r="A52" s="1" t="str">
        <f>F52&amp;C52</f>
        <v>28</v>
      </c>
      <c r="B52" s="1" t="str">
        <f>C52&amp;N52</f>
        <v>83rd Man:</v>
      </c>
      <c r="C52" s="2">
        <f>C51</f>
        <v>8</v>
      </c>
      <c r="E52" s="24" t="e">
        <f>VLOOKUP($G50,[1]Teams!$B:$L,COLUMN([1]Teams!L:L)-1,FALSE)&amp;" Grade"</f>
        <v>#N/A</v>
      </c>
      <c r="F52" s="14">
        <v>2</v>
      </c>
      <c r="G52" s="13" t="e">
        <f>VLOOKUP(G$50,[1]Teams!$B:$F,F52+1,FALSE)</f>
        <v>#N/A</v>
      </c>
      <c r="H52" s="13" t="e">
        <f>VLOOKUP(G$50,[1]Teams!$B:$J,F52+5,FALSE)</f>
        <v>#N/A</v>
      </c>
      <c r="I52" s="27" t="s">
        <v>4</v>
      </c>
      <c r="J52" s="14">
        <v>2</v>
      </c>
      <c r="K52" s="13" t="e">
        <f>VLOOKUP(K$50,[1]Teams!$B:$F,J52+1,FALSE)</f>
        <v>#N/A</v>
      </c>
      <c r="L52" s="13" t="e">
        <f>VLOOKUP(K$50,[1]Teams!$B:$J,J52+5,FALSE)</f>
        <v>#N/A</v>
      </c>
      <c r="M52" s="13"/>
      <c r="N52" s="26" t="s">
        <v>3</v>
      </c>
      <c r="O52" s="15"/>
      <c r="P52" s="25"/>
      <c r="Q52" s="13"/>
      <c r="R52" s="1"/>
      <c r="S52" s="1"/>
      <c r="U52" s="1"/>
    </row>
    <row r="53" spans="1:21" hidden="1" x14ac:dyDescent="0.7">
      <c r="A53" s="1" t="str">
        <f>F53&amp;C53</f>
        <v>38</v>
      </c>
      <c r="B53" s="1" t="str">
        <f>C53&amp;N53</f>
        <v xml:space="preserve">8Goal Judges: </v>
      </c>
      <c r="C53" s="2">
        <f>C52</f>
        <v>8</v>
      </c>
      <c r="E53" s="24" t="str">
        <f>IF(OR(N54=2,N54=3),"Round Robin","")</f>
        <v/>
      </c>
      <c r="F53" s="14">
        <v>3</v>
      </c>
      <c r="G53" s="13" t="e">
        <f>VLOOKUP(G$50,[1]Teams!$B:$F,F53+1,FALSE)</f>
        <v>#N/A</v>
      </c>
      <c r="H53" s="13" t="e">
        <f>VLOOKUP(G$50,[1]Teams!$B:$J,F53+5,FALSE)</f>
        <v>#N/A</v>
      </c>
      <c r="I53" s="15"/>
      <c r="J53" s="14">
        <v>3</v>
      </c>
      <c r="K53" s="13" t="e">
        <f>VLOOKUP(K$50,[1]Teams!$B:$F,J53+1,FALSE)</f>
        <v>#N/A</v>
      </c>
      <c r="L53" s="13" t="e">
        <f>VLOOKUP(K$50,[1]Teams!$B:$J,J53+5,FALSE)</f>
        <v>#N/A</v>
      </c>
      <c r="M53" s="13"/>
      <c r="N53" s="23" t="s">
        <v>2</v>
      </c>
      <c r="O53" s="15"/>
      <c r="P53" s="22" t="s">
        <v>1</v>
      </c>
      <c r="Q53" s="15"/>
      <c r="R53" s="1"/>
      <c r="S53" s="1"/>
      <c r="U53" s="1"/>
    </row>
    <row r="54" spans="1:21" hidden="1" x14ac:dyDescent="0.7">
      <c r="A54" s="1" t="str">
        <f>F54&amp;C54</f>
        <v>48</v>
      </c>
      <c r="B54" s="1" t="str">
        <f>C54&amp;O54</f>
        <v>8Chukkas</v>
      </c>
      <c r="C54" s="2">
        <f>C53</f>
        <v>8</v>
      </c>
      <c r="E54" s="18"/>
      <c r="F54" s="14">
        <v>4</v>
      </c>
      <c r="G54" s="13" t="e">
        <f>VLOOKUP(G$50,[1]Teams!$B:$F,F54+1,FALSE)</f>
        <v>#N/A</v>
      </c>
      <c r="H54" s="21" t="e">
        <f>VLOOKUP(G$50,[1]Teams!$B:$J,F54+5,FALSE)</f>
        <v>#N/A</v>
      </c>
      <c r="I54" s="15"/>
      <c r="J54" s="14">
        <v>4</v>
      </c>
      <c r="K54" s="13" t="e">
        <f>VLOOKUP(K$50,[1]Teams!$B:$F,J54+1,FALSE)</f>
        <v>#N/A</v>
      </c>
      <c r="L54" s="21" t="e">
        <f>VLOOKUP(K$50,[1]Teams!$B:$J,J54+5,FALSE)</f>
        <v>#N/A</v>
      </c>
      <c r="M54" s="13"/>
      <c r="N54" s="20">
        <v>4</v>
      </c>
      <c r="O54" s="19" t="s">
        <v>0</v>
      </c>
      <c r="P54" s="14"/>
      <c r="Q54" s="15"/>
      <c r="R54" s="1"/>
      <c r="S54" s="1"/>
      <c r="U54" s="1"/>
    </row>
    <row r="55" spans="1:21" hidden="1" x14ac:dyDescent="0.7">
      <c r="E55" s="18"/>
      <c r="F55" s="17"/>
      <c r="G55" s="13"/>
      <c r="H55" s="16" t="e">
        <f>SUM(H51:H54)</f>
        <v>#N/A</v>
      </c>
      <c r="I55" s="15"/>
      <c r="J55" s="17"/>
      <c r="K55" s="13"/>
      <c r="L55" s="16" t="e">
        <f>SUM(L51:L54)</f>
        <v>#N/A</v>
      </c>
      <c r="M55" s="13"/>
      <c r="N55" s="15"/>
      <c r="O55" s="15"/>
      <c r="P55" s="14"/>
      <c r="Q55" s="13"/>
      <c r="R55" s="1"/>
      <c r="S55" s="1"/>
      <c r="U55" s="1"/>
    </row>
    <row r="56" spans="1:21" hidden="1" x14ac:dyDescent="0.7">
      <c r="C56" s="2">
        <f>D56</f>
        <v>9</v>
      </c>
      <c r="D56" s="2">
        <f>D50+1</f>
        <v>9</v>
      </c>
      <c r="E56" s="33" t="str">
        <f>E50</f>
        <v>Windsor No. 2</v>
      </c>
      <c r="F56" s="28"/>
      <c r="G56" s="32"/>
      <c r="H56" s="13"/>
      <c r="I56" s="15"/>
      <c r="J56" s="28"/>
      <c r="K56" s="32"/>
      <c r="L56" s="13"/>
      <c r="M56" s="13"/>
      <c r="N56" s="23" t="s">
        <v>6</v>
      </c>
      <c r="O56" s="15"/>
      <c r="P56" s="22" t="s">
        <v>1</v>
      </c>
      <c r="Q56" s="15"/>
      <c r="R56" s="31" t="e">
        <f>VLOOKUP(G56,[1]Teams!B:M,12,FALSE)&amp;"  "&amp;VLOOKUP(K56,[1]Teams!B:M,12,FALSE)</f>
        <v>#N/A</v>
      </c>
      <c r="S56" s="1"/>
      <c r="U56" s="1"/>
    </row>
    <row r="57" spans="1:21" hidden="1" x14ac:dyDescent="0.7">
      <c r="A57" s="1" t="str">
        <f>F57&amp;C57</f>
        <v>19</v>
      </c>
      <c r="B57" s="1" t="str">
        <f>C57&amp;N57</f>
        <v>9Centre Table:</v>
      </c>
      <c r="C57" s="2">
        <f>C56</f>
        <v>9</v>
      </c>
      <c r="D57" s="30" t="e">
        <f>D51+(N54*15/1440)+(IF(N54&lt;4,5,15)/1440)</f>
        <v>#VALUE!</v>
      </c>
      <c r="E57" s="29"/>
      <c r="F57" s="14">
        <v>1</v>
      </c>
      <c r="G57" s="13" t="e">
        <f>VLOOKUP(G$56,[1]Teams!$B:$F,F57+1,FALSE)</f>
        <v>#N/A</v>
      </c>
      <c r="H57" s="13" t="e">
        <f>VLOOKUP(G$56,[1]Teams!$B:$J,F57+5,FALSE)</f>
        <v>#N/A</v>
      </c>
      <c r="I57" s="15"/>
      <c r="J57" s="14">
        <v>1</v>
      </c>
      <c r="K57" s="13" t="e">
        <f>VLOOKUP(K$56,[1]Teams!$B:$F,J57+1,FALSE)</f>
        <v>#N/A</v>
      </c>
      <c r="L57" s="13" t="e">
        <f>VLOOKUP(K$56,[1]Teams!$B:$J,J57+5,FALSE)</f>
        <v>#N/A</v>
      </c>
      <c r="M57" s="13"/>
      <c r="N57" s="26" t="s">
        <v>5</v>
      </c>
      <c r="O57" s="15"/>
      <c r="P57" s="25"/>
      <c r="Q57" s="28"/>
      <c r="R57" s="1"/>
      <c r="S57" s="1"/>
      <c r="U57" s="1"/>
    </row>
    <row r="58" spans="1:21" hidden="1" x14ac:dyDescent="0.7">
      <c r="A58" s="1" t="str">
        <f>F58&amp;C58</f>
        <v>29</v>
      </c>
      <c r="B58" s="1" t="str">
        <f>C58&amp;N58</f>
        <v>93rd Man:</v>
      </c>
      <c r="C58" s="2">
        <f>C57</f>
        <v>9</v>
      </c>
      <c r="E58" s="24" t="e">
        <f>VLOOKUP($G56,[1]Teams!$B:$L,COLUMN([1]Teams!L:L)-1,FALSE)&amp;" Grade"</f>
        <v>#N/A</v>
      </c>
      <c r="F58" s="14">
        <v>2</v>
      </c>
      <c r="G58" s="13" t="e">
        <f>VLOOKUP(G$56,[1]Teams!$B:$F,F58+1,FALSE)</f>
        <v>#N/A</v>
      </c>
      <c r="H58" s="13" t="e">
        <f>VLOOKUP(G$56,[1]Teams!$B:$J,F58+5,FALSE)</f>
        <v>#N/A</v>
      </c>
      <c r="I58" s="27" t="s">
        <v>4</v>
      </c>
      <c r="J58" s="14">
        <v>2</v>
      </c>
      <c r="K58" s="13" t="e">
        <f>VLOOKUP(K$56,[1]Teams!$B:$F,J58+1,FALSE)</f>
        <v>#N/A</v>
      </c>
      <c r="L58" s="13" t="e">
        <f>VLOOKUP(K$56,[1]Teams!$B:$J,J58+5,FALSE)</f>
        <v>#N/A</v>
      </c>
      <c r="M58" s="13"/>
      <c r="N58" s="26" t="s">
        <v>3</v>
      </c>
      <c r="O58" s="15"/>
      <c r="P58" s="25"/>
      <c r="Q58" s="13"/>
      <c r="R58" s="1"/>
      <c r="S58" s="1"/>
      <c r="U58" s="1"/>
    </row>
    <row r="59" spans="1:21" hidden="1" x14ac:dyDescent="0.7">
      <c r="A59" s="1" t="str">
        <f>F59&amp;C59</f>
        <v>39</v>
      </c>
      <c r="B59" s="1" t="str">
        <f>C59&amp;N59</f>
        <v xml:space="preserve">9Goal Judges: </v>
      </c>
      <c r="C59" s="2">
        <f>C58</f>
        <v>9</v>
      </c>
      <c r="E59" s="24" t="str">
        <f>IF(OR(N60=2,N60=3),"Round Robin","")</f>
        <v>Round Robin</v>
      </c>
      <c r="F59" s="14">
        <v>3</v>
      </c>
      <c r="G59" s="13" t="e">
        <f>VLOOKUP(G$56,[1]Teams!$B:$F,F59+1,FALSE)</f>
        <v>#N/A</v>
      </c>
      <c r="H59" s="13" t="e">
        <f>VLOOKUP(G$56,[1]Teams!$B:$J,F59+5,FALSE)</f>
        <v>#N/A</v>
      </c>
      <c r="I59" s="15"/>
      <c r="J59" s="14">
        <v>3</v>
      </c>
      <c r="K59" s="13" t="e">
        <f>VLOOKUP(K$56,[1]Teams!$B:$F,J59+1,FALSE)</f>
        <v>#N/A</v>
      </c>
      <c r="L59" s="13" t="e">
        <f>VLOOKUP(K$56,[1]Teams!$B:$J,J59+5,FALSE)</f>
        <v>#N/A</v>
      </c>
      <c r="M59" s="13"/>
      <c r="N59" s="23" t="s">
        <v>2</v>
      </c>
      <c r="O59" s="15"/>
      <c r="P59" s="22" t="s">
        <v>1</v>
      </c>
      <c r="Q59" s="15"/>
      <c r="R59" s="1"/>
      <c r="S59" s="1"/>
      <c r="U59" s="1"/>
    </row>
    <row r="60" spans="1:21" hidden="1" x14ac:dyDescent="0.7">
      <c r="A60" s="1" t="str">
        <f>F60&amp;C60</f>
        <v>49</v>
      </c>
      <c r="B60" s="1" t="str">
        <f>C60&amp;O60</f>
        <v>9Chukkas</v>
      </c>
      <c r="C60" s="2">
        <f>C59</f>
        <v>9</v>
      </c>
      <c r="E60" s="18"/>
      <c r="F60" s="14">
        <v>4</v>
      </c>
      <c r="G60" s="13" t="e">
        <f>VLOOKUP(G$56,[1]Teams!$B:$F,F60+1,FALSE)</f>
        <v>#N/A</v>
      </c>
      <c r="H60" s="21" t="e">
        <f>VLOOKUP(G$56,[1]Teams!$B:$J,F60+5,FALSE)</f>
        <v>#N/A</v>
      </c>
      <c r="I60" s="15"/>
      <c r="J60" s="14">
        <v>4</v>
      </c>
      <c r="K60" s="13" t="e">
        <f>VLOOKUP(K$56,[1]Teams!$B:$F,J60+1,FALSE)</f>
        <v>#N/A</v>
      </c>
      <c r="L60" s="21" t="e">
        <f>VLOOKUP(K$56,[1]Teams!$B:$J,J60+5,FALSE)</f>
        <v>#N/A</v>
      </c>
      <c r="M60" s="13"/>
      <c r="N60" s="20">
        <v>2</v>
      </c>
      <c r="O60" s="19" t="s">
        <v>0</v>
      </c>
      <c r="P60" s="14"/>
      <c r="Q60" s="15"/>
      <c r="R60" s="1"/>
      <c r="S60" s="1"/>
      <c r="U60" s="1"/>
    </row>
    <row r="61" spans="1:21" hidden="1" x14ac:dyDescent="0.7">
      <c r="E61" s="18"/>
      <c r="F61" s="17"/>
      <c r="G61" s="13"/>
      <c r="H61" s="16" t="e">
        <f>SUM(H57:H60)</f>
        <v>#N/A</v>
      </c>
      <c r="I61" s="15"/>
      <c r="J61" s="17"/>
      <c r="K61" s="13"/>
      <c r="L61" s="16" t="e">
        <f>SUM(L57:L60)</f>
        <v>#N/A</v>
      </c>
      <c r="M61" s="13"/>
      <c r="N61" s="15"/>
      <c r="O61" s="15"/>
      <c r="P61" s="14"/>
      <c r="Q61" s="13"/>
      <c r="R61" s="1"/>
      <c r="S61" s="1"/>
      <c r="U61" s="1"/>
    </row>
    <row r="62" spans="1:21" hidden="1" x14ac:dyDescent="0.7">
      <c r="C62" s="2">
        <f>D62</f>
        <v>10</v>
      </c>
      <c r="D62" s="2">
        <f>D56+1</f>
        <v>10</v>
      </c>
      <c r="E62" s="33" t="str">
        <f>E56</f>
        <v>Windsor No. 2</v>
      </c>
      <c r="F62" s="28"/>
      <c r="G62" s="32"/>
      <c r="H62" s="13"/>
      <c r="I62" s="15"/>
      <c r="J62" s="28"/>
      <c r="K62" s="32"/>
      <c r="L62" s="13"/>
      <c r="M62" s="13"/>
      <c r="N62" s="23" t="s">
        <v>6</v>
      </c>
      <c r="O62" s="15"/>
      <c r="P62" s="22" t="s">
        <v>1</v>
      </c>
      <c r="Q62" s="15"/>
      <c r="R62" s="31" t="e">
        <f>VLOOKUP(G62,[1]Teams!B:M,12,FALSE)&amp;"  "&amp;VLOOKUP(K62,[1]Teams!B:M,12,FALSE)</f>
        <v>#N/A</v>
      </c>
      <c r="S62" s="1"/>
      <c r="U62" s="1"/>
    </row>
    <row r="63" spans="1:21" hidden="1" x14ac:dyDescent="0.7">
      <c r="A63" s="1" t="str">
        <f>F63&amp;C63</f>
        <v>110</v>
      </c>
      <c r="B63" s="1" t="str">
        <f>C63&amp;N63</f>
        <v>10Centre Table:</v>
      </c>
      <c r="C63" s="2">
        <f>C62</f>
        <v>10</v>
      </c>
      <c r="D63" s="30" t="e">
        <f>D57+(N60*15/1440)+(IF(N60&lt;4,5,15)/1440)</f>
        <v>#VALUE!</v>
      </c>
      <c r="E63" s="29"/>
      <c r="F63" s="14">
        <v>1</v>
      </c>
      <c r="G63" s="13" t="e">
        <f>VLOOKUP(G$62,[1]Teams!$B:$F,F63+1,FALSE)</f>
        <v>#N/A</v>
      </c>
      <c r="H63" s="13" t="e">
        <f>VLOOKUP(G$62,[1]Teams!$B:$J,F63+5,FALSE)</f>
        <v>#N/A</v>
      </c>
      <c r="I63" s="15"/>
      <c r="J63" s="14">
        <v>1</v>
      </c>
      <c r="K63" s="13" t="e">
        <f>VLOOKUP(K$62,[1]Teams!$B:$F,J63+1,FALSE)</f>
        <v>#N/A</v>
      </c>
      <c r="L63" s="13" t="e">
        <f>VLOOKUP(K$62,[1]Teams!$B:$J,J63+5,FALSE)</f>
        <v>#N/A</v>
      </c>
      <c r="M63" s="13"/>
      <c r="N63" s="26" t="s">
        <v>5</v>
      </c>
      <c r="O63" s="15"/>
      <c r="P63" s="25"/>
      <c r="Q63" s="28"/>
      <c r="R63" s="1"/>
      <c r="S63" s="1"/>
      <c r="U63" s="1"/>
    </row>
    <row r="64" spans="1:21" hidden="1" x14ac:dyDescent="0.7">
      <c r="A64" s="1" t="str">
        <f>F64&amp;C64</f>
        <v>210</v>
      </c>
      <c r="B64" s="1" t="str">
        <f>C64&amp;N64</f>
        <v>103rd Man:</v>
      </c>
      <c r="C64" s="2">
        <f>C63</f>
        <v>10</v>
      </c>
      <c r="E64" s="24" t="e">
        <f>VLOOKUP($G62,[1]Teams!$B:$L,COLUMN([1]Teams!L:L)-1,FALSE)&amp;" Grade"</f>
        <v>#N/A</v>
      </c>
      <c r="F64" s="14">
        <v>2</v>
      </c>
      <c r="G64" s="13" t="e">
        <f>VLOOKUP(G$62,[1]Teams!$B:$F,F64+1,FALSE)</f>
        <v>#N/A</v>
      </c>
      <c r="H64" s="13" t="e">
        <f>VLOOKUP(G$62,[1]Teams!$B:$J,F64+5,FALSE)</f>
        <v>#N/A</v>
      </c>
      <c r="I64" s="27" t="s">
        <v>4</v>
      </c>
      <c r="J64" s="14">
        <v>2</v>
      </c>
      <c r="K64" s="13" t="e">
        <f>VLOOKUP(K$62,[1]Teams!$B:$F,J64+1,FALSE)</f>
        <v>#N/A</v>
      </c>
      <c r="L64" s="13" t="e">
        <f>VLOOKUP(K$62,[1]Teams!$B:$J,J64+5,FALSE)</f>
        <v>#N/A</v>
      </c>
      <c r="M64" s="13"/>
      <c r="N64" s="26" t="s">
        <v>3</v>
      </c>
      <c r="O64" s="15"/>
      <c r="P64" s="25"/>
      <c r="Q64" s="13"/>
      <c r="R64" s="1"/>
      <c r="S64" s="1"/>
      <c r="U64" s="1"/>
    </row>
    <row r="65" spans="1:21" hidden="1" x14ac:dyDescent="0.7">
      <c r="A65" s="1" t="str">
        <f>F65&amp;C65</f>
        <v>310</v>
      </c>
      <c r="B65" s="1" t="str">
        <f>C65&amp;N65</f>
        <v xml:space="preserve">10Goal Judges: </v>
      </c>
      <c r="C65" s="2">
        <f>C64</f>
        <v>10</v>
      </c>
      <c r="E65" s="24" t="str">
        <f>IF(OR(N66=2,N66=3),"Round Robin","")</f>
        <v>Round Robin</v>
      </c>
      <c r="F65" s="14">
        <v>3</v>
      </c>
      <c r="G65" s="13" t="e">
        <f>VLOOKUP(G$62,[1]Teams!$B:$F,F65+1,FALSE)</f>
        <v>#N/A</v>
      </c>
      <c r="H65" s="13" t="e">
        <f>VLOOKUP(G$62,[1]Teams!$B:$J,F65+5,FALSE)</f>
        <v>#N/A</v>
      </c>
      <c r="I65" s="15"/>
      <c r="J65" s="14">
        <v>3</v>
      </c>
      <c r="K65" s="13" t="e">
        <f>VLOOKUP(K$62,[1]Teams!$B:$F,J65+1,FALSE)</f>
        <v>#N/A</v>
      </c>
      <c r="L65" s="13" t="e">
        <f>VLOOKUP(K$62,[1]Teams!$B:$J,J65+5,FALSE)</f>
        <v>#N/A</v>
      </c>
      <c r="M65" s="13"/>
      <c r="N65" s="23" t="s">
        <v>2</v>
      </c>
      <c r="O65" s="15"/>
      <c r="P65" s="22" t="s">
        <v>1</v>
      </c>
      <c r="Q65" s="15"/>
      <c r="R65" s="1"/>
      <c r="S65" s="1"/>
      <c r="U65" s="1"/>
    </row>
    <row r="66" spans="1:21" hidden="1" x14ac:dyDescent="0.7">
      <c r="A66" s="1" t="str">
        <f>F66&amp;C66</f>
        <v>410</v>
      </c>
      <c r="B66" s="1" t="str">
        <f>C66&amp;O66</f>
        <v>10Chukkas</v>
      </c>
      <c r="C66" s="2">
        <f>C65</f>
        <v>10</v>
      </c>
      <c r="E66" s="18"/>
      <c r="F66" s="14">
        <v>4</v>
      </c>
      <c r="G66" s="13" t="e">
        <f>VLOOKUP(G$62,[1]Teams!$B:$F,F66+1,FALSE)</f>
        <v>#N/A</v>
      </c>
      <c r="H66" s="21" t="e">
        <f>VLOOKUP(G$62,[1]Teams!$B:$J,F66+5,FALSE)</f>
        <v>#N/A</v>
      </c>
      <c r="I66" s="15"/>
      <c r="J66" s="14">
        <v>4</v>
      </c>
      <c r="K66" s="13" t="e">
        <f>VLOOKUP(K$62,[1]Teams!$B:$F,J66+1,FALSE)</f>
        <v>#N/A</v>
      </c>
      <c r="L66" s="21" t="e">
        <f>VLOOKUP(K$62,[1]Teams!$B:$J,J66+5,FALSE)</f>
        <v>#N/A</v>
      </c>
      <c r="M66" s="13"/>
      <c r="N66" s="20">
        <v>2</v>
      </c>
      <c r="O66" s="19" t="s">
        <v>0</v>
      </c>
      <c r="P66" s="14"/>
      <c r="Q66" s="15"/>
      <c r="R66" s="1"/>
      <c r="S66" s="1"/>
      <c r="U66" s="1"/>
    </row>
    <row r="67" spans="1:21" hidden="1" x14ac:dyDescent="0.7">
      <c r="E67" s="18"/>
      <c r="F67" s="17"/>
      <c r="G67" s="13"/>
      <c r="H67" s="16" t="e">
        <f>SUM(H63:H66)</f>
        <v>#N/A</v>
      </c>
      <c r="I67" s="15"/>
      <c r="J67" s="17"/>
      <c r="K67" s="13"/>
      <c r="L67" s="16" t="e">
        <f>SUM(L63:L66)</f>
        <v>#N/A</v>
      </c>
      <c r="M67" s="13"/>
      <c r="N67" s="15"/>
      <c r="O67" s="15"/>
      <c r="P67" s="14"/>
      <c r="Q67" s="13"/>
      <c r="R67" s="1"/>
      <c r="S67" s="1"/>
      <c r="U67" s="1"/>
    </row>
    <row r="68" spans="1:21" hidden="1" x14ac:dyDescent="0.7">
      <c r="C68" s="2">
        <f>D68</f>
        <v>11</v>
      </c>
      <c r="D68" s="2">
        <f>D62+1</f>
        <v>11</v>
      </c>
      <c r="E68" s="33"/>
      <c r="F68" s="28"/>
      <c r="G68" s="32"/>
      <c r="H68" s="13"/>
      <c r="I68" s="15"/>
      <c r="J68" s="28"/>
      <c r="K68" s="32"/>
      <c r="L68" s="13"/>
      <c r="M68" s="13"/>
      <c r="N68" s="23" t="s">
        <v>6</v>
      </c>
      <c r="O68" s="15"/>
      <c r="P68" s="22" t="s">
        <v>1</v>
      </c>
      <c r="Q68" s="15"/>
      <c r="R68" s="31" t="e">
        <f>VLOOKUP(G68,[1]Teams!B:M,12,FALSE)&amp;"  "&amp;VLOOKUP(K68,[1]Teams!B:M,12,FALSE)</f>
        <v>#N/A</v>
      </c>
      <c r="S68" s="1"/>
      <c r="U68" s="1"/>
    </row>
    <row r="69" spans="1:21" hidden="1" x14ac:dyDescent="0.7">
      <c r="A69" s="1" t="str">
        <f>F69&amp;C69</f>
        <v>111</v>
      </c>
      <c r="B69" s="1" t="str">
        <f>C69&amp;N69</f>
        <v>11Centre Table:</v>
      </c>
      <c r="C69" s="2">
        <f>C68</f>
        <v>11</v>
      </c>
      <c r="D69" s="30" t="e">
        <f>D63+(N66*15/1440)+(IF(N66&lt;4,5,15)/1440)</f>
        <v>#VALUE!</v>
      </c>
      <c r="E69" s="29"/>
      <c r="F69" s="14">
        <v>1</v>
      </c>
      <c r="G69" s="13" t="e">
        <f>VLOOKUP(G$68,[1]Teams!$B:$F,F69+1,FALSE)</f>
        <v>#N/A</v>
      </c>
      <c r="H69" s="13" t="e">
        <f>VLOOKUP(G$68,[1]Teams!$B:$J,F69+5,FALSE)</f>
        <v>#N/A</v>
      </c>
      <c r="I69" s="15"/>
      <c r="J69" s="14">
        <v>1</v>
      </c>
      <c r="K69" s="13" t="e">
        <f>VLOOKUP(K$68,[1]Teams!$B:$F,J69+1,FALSE)</f>
        <v>#N/A</v>
      </c>
      <c r="L69" s="13" t="e">
        <f>VLOOKUP(K$68,[1]Teams!$B:$J,J69+5,FALSE)</f>
        <v>#N/A</v>
      </c>
      <c r="M69" s="13"/>
      <c r="N69" s="26" t="s">
        <v>5</v>
      </c>
      <c r="O69" s="15"/>
      <c r="P69" s="25"/>
      <c r="Q69" s="28"/>
      <c r="R69" s="1"/>
      <c r="S69" s="1"/>
      <c r="U69" s="1"/>
    </row>
    <row r="70" spans="1:21" hidden="1" x14ac:dyDescent="0.7">
      <c r="A70" s="1" t="str">
        <f>F70&amp;C70</f>
        <v>211</v>
      </c>
      <c r="B70" s="1" t="str">
        <f>C70&amp;N70</f>
        <v>113rd Man:</v>
      </c>
      <c r="C70" s="2">
        <f>C69</f>
        <v>11</v>
      </c>
      <c r="E70" s="24" t="e">
        <f>VLOOKUP($G68,[1]Teams!$B:$L,COLUMN([1]Teams!L:L)-1,FALSE)&amp;" Grade"</f>
        <v>#N/A</v>
      </c>
      <c r="F70" s="14">
        <v>2</v>
      </c>
      <c r="G70" s="13" t="e">
        <f>VLOOKUP(G$68,[1]Teams!$B:$F,F70+1,FALSE)</f>
        <v>#N/A</v>
      </c>
      <c r="H70" s="13" t="e">
        <f>VLOOKUP(G$68,[1]Teams!$B:$J,F70+5,FALSE)</f>
        <v>#N/A</v>
      </c>
      <c r="I70" s="27" t="s">
        <v>4</v>
      </c>
      <c r="J70" s="14">
        <v>2</v>
      </c>
      <c r="K70" s="13" t="e">
        <f>VLOOKUP(K$68,[1]Teams!$B:$F,J70+1,FALSE)</f>
        <v>#N/A</v>
      </c>
      <c r="L70" s="13" t="e">
        <f>VLOOKUP(K$68,[1]Teams!$B:$J,J70+5,FALSE)</f>
        <v>#N/A</v>
      </c>
      <c r="M70" s="13"/>
      <c r="N70" s="26" t="s">
        <v>3</v>
      </c>
      <c r="O70" s="15"/>
      <c r="P70" s="25"/>
      <c r="Q70" s="13"/>
      <c r="R70" s="1"/>
      <c r="S70" s="1"/>
      <c r="U70" s="1"/>
    </row>
    <row r="71" spans="1:21" hidden="1" x14ac:dyDescent="0.7">
      <c r="A71" s="1" t="str">
        <f>F71&amp;C71</f>
        <v>311</v>
      </c>
      <c r="B71" s="1" t="str">
        <f>C71&amp;N71</f>
        <v xml:space="preserve">11Goal Judges: </v>
      </c>
      <c r="C71" s="2">
        <f>C70</f>
        <v>11</v>
      </c>
      <c r="E71" s="24" t="str">
        <f>IF(OR(N72=2,N72=3),"Round Robin","")</f>
        <v>Round Robin</v>
      </c>
      <c r="F71" s="14">
        <v>3</v>
      </c>
      <c r="G71" s="13" t="e">
        <f>VLOOKUP(G$68,[1]Teams!$B:$F,F71+1,FALSE)</f>
        <v>#N/A</v>
      </c>
      <c r="H71" s="13" t="e">
        <f>VLOOKUP(G$68,[1]Teams!$B:$J,F71+5,FALSE)</f>
        <v>#N/A</v>
      </c>
      <c r="I71" s="15"/>
      <c r="J71" s="14">
        <v>3</v>
      </c>
      <c r="K71" s="13" t="e">
        <f>VLOOKUP(K$68,[1]Teams!$B:$F,J71+1,FALSE)</f>
        <v>#N/A</v>
      </c>
      <c r="L71" s="13" t="e">
        <f>VLOOKUP(K$68,[1]Teams!$B:$J,J71+5,FALSE)</f>
        <v>#N/A</v>
      </c>
      <c r="M71" s="13"/>
      <c r="N71" s="23" t="s">
        <v>2</v>
      </c>
      <c r="O71" s="15"/>
      <c r="P71" s="22" t="s">
        <v>1</v>
      </c>
      <c r="Q71" s="15"/>
      <c r="R71" s="1"/>
      <c r="S71" s="1"/>
      <c r="U71" s="1"/>
    </row>
    <row r="72" spans="1:21" hidden="1" x14ac:dyDescent="0.7">
      <c r="A72" s="1" t="str">
        <f>F72&amp;C72</f>
        <v>411</v>
      </c>
      <c r="B72" s="1" t="str">
        <f>C72&amp;O72</f>
        <v>11Chukkas</v>
      </c>
      <c r="C72" s="2">
        <f>C71</f>
        <v>11</v>
      </c>
      <c r="E72" s="18"/>
      <c r="F72" s="14">
        <v>4</v>
      </c>
      <c r="G72" s="13" t="e">
        <f>VLOOKUP(G$68,[1]Teams!$B:$F,F72+1,FALSE)</f>
        <v>#N/A</v>
      </c>
      <c r="H72" s="21" t="e">
        <f>VLOOKUP(G$68,[1]Teams!$B:$J,F72+5,FALSE)</f>
        <v>#N/A</v>
      </c>
      <c r="I72" s="15"/>
      <c r="J72" s="14">
        <v>4</v>
      </c>
      <c r="K72" s="13" t="e">
        <f>VLOOKUP(K$68,[1]Teams!$B:$F,J72+1,FALSE)</f>
        <v>#N/A</v>
      </c>
      <c r="L72" s="21" t="e">
        <f>VLOOKUP(K$68,[1]Teams!$B:$J,J72+5,FALSE)</f>
        <v>#N/A</v>
      </c>
      <c r="M72" s="13"/>
      <c r="N72" s="20">
        <v>2</v>
      </c>
      <c r="O72" s="19" t="s">
        <v>0</v>
      </c>
      <c r="P72" s="14"/>
      <c r="Q72" s="15"/>
      <c r="R72" s="1"/>
      <c r="S72" s="1"/>
      <c r="U72" s="1"/>
    </row>
    <row r="73" spans="1:21" hidden="1" x14ac:dyDescent="0.7">
      <c r="E73" s="18"/>
      <c r="F73" s="17"/>
      <c r="G73" s="13"/>
      <c r="H73" s="16" t="e">
        <f>SUM(H69:H72)</f>
        <v>#N/A</v>
      </c>
      <c r="I73" s="15"/>
      <c r="J73" s="17"/>
      <c r="K73" s="13"/>
      <c r="L73" s="16" t="e">
        <f>SUM(L69:L72)</f>
        <v>#N/A</v>
      </c>
      <c r="M73" s="13"/>
      <c r="N73" s="15"/>
      <c r="O73" s="15"/>
      <c r="P73" s="14"/>
      <c r="Q73" s="13"/>
      <c r="R73" s="1"/>
      <c r="S73" s="1"/>
      <c r="U73" s="1"/>
    </row>
    <row r="74" spans="1:21" hidden="1" x14ac:dyDescent="0.7">
      <c r="C74" s="2">
        <f>D74</f>
        <v>12</v>
      </c>
      <c r="D74" s="2">
        <f>D68+1</f>
        <v>12</v>
      </c>
      <c r="E74" s="33">
        <f>E68</f>
        <v>0</v>
      </c>
      <c r="F74" s="28"/>
      <c r="G74" s="32"/>
      <c r="H74" s="13"/>
      <c r="I74" s="15"/>
      <c r="J74" s="28"/>
      <c r="K74" s="32"/>
      <c r="L74" s="13"/>
      <c r="M74" s="13"/>
      <c r="N74" s="23" t="s">
        <v>6</v>
      </c>
      <c r="O74" s="15"/>
      <c r="P74" s="22" t="s">
        <v>1</v>
      </c>
      <c r="Q74" s="15"/>
      <c r="R74" s="31" t="e">
        <f>VLOOKUP(G74,[1]Teams!B:M,12,FALSE)&amp;"  "&amp;VLOOKUP(K74,[1]Teams!B:M,12,FALSE)</f>
        <v>#N/A</v>
      </c>
      <c r="S74" s="1"/>
      <c r="U74" s="1"/>
    </row>
    <row r="75" spans="1:21" hidden="1" x14ac:dyDescent="0.7">
      <c r="A75" s="1" t="str">
        <f>F75&amp;C75</f>
        <v>112</v>
      </c>
      <c r="B75" s="1" t="str">
        <f>C75&amp;N75</f>
        <v>12Centre Table:</v>
      </c>
      <c r="C75" s="2">
        <f>C74</f>
        <v>12</v>
      </c>
      <c r="D75" s="30" t="e">
        <f>D69+(N72*15/1440)+(IF(N72&lt;4,5,15)/1440)</f>
        <v>#VALUE!</v>
      </c>
      <c r="E75" s="29"/>
      <c r="F75" s="14">
        <v>1</v>
      </c>
      <c r="G75" s="13" t="e">
        <f>VLOOKUP(G$74,[1]Teams!$B:$F,F75+1,FALSE)</f>
        <v>#N/A</v>
      </c>
      <c r="H75" s="13" t="e">
        <f>VLOOKUP(G$74,[1]Teams!$B:$J,F75+5,FALSE)</f>
        <v>#N/A</v>
      </c>
      <c r="I75" s="15"/>
      <c r="J75" s="14">
        <v>1</v>
      </c>
      <c r="K75" s="13" t="e">
        <f>VLOOKUP(K$74,[1]Teams!$B:$F,J75+1,FALSE)</f>
        <v>#N/A</v>
      </c>
      <c r="L75" s="13" t="e">
        <f>VLOOKUP(K$74,[1]Teams!$B:$J,J75+5,FALSE)</f>
        <v>#N/A</v>
      </c>
      <c r="M75" s="13"/>
      <c r="N75" s="26" t="s">
        <v>5</v>
      </c>
      <c r="O75" s="15"/>
      <c r="P75" s="25"/>
      <c r="Q75" s="28"/>
      <c r="R75" s="1"/>
      <c r="S75" s="1"/>
      <c r="U75" s="1"/>
    </row>
    <row r="76" spans="1:21" hidden="1" x14ac:dyDescent="0.7">
      <c r="A76" s="1" t="str">
        <f>F76&amp;C76</f>
        <v>212</v>
      </c>
      <c r="B76" s="1" t="str">
        <f>C76&amp;N76</f>
        <v>123rd Man:</v>
      </c>
      <c r="C76" s="2">
        <f>C75</f>
        <v>12</v>
      </c>
      <c r="E76" s="24" t="e">
        <f>VLOOKUP($G74,[1]Teams!$B:$L,COLUMN([1]Teams!L:L)-1,FALSE)&amp;" Grade"</f>
        <v>#N/A</v>
      </c>
      <c r="F76" s="14">
        <v>2</v>
      </c>
      <c r="G76" s="13" t="e">
        <f>VLOOKUP(G$74,[1]Teams!$B:$F,F76+1,FALSE)</f>
        <v>#N/A</v>
      </c>
      <c r="H76" s="13" t="e">
        <f>VLOOKUP(G$74,[1]Teams!$B:$J,F76+5,FALSE)</f>
        <v>#N/A</v>
      </c>
      <c r="I76" s="27" t="s">
        <v>4</v>
      </c>
      <c r="J76" s="14">
        <v>2</v>
      </c>
      <c r="K76" s="13" t="e">
        <f>VLOOKUP(K$74,[1]Teams!$B:$F,J76+1,FALSE)</f>
        <v>#N/A</v>
      </c>
      <c r="L76" s="13" t="e">
        <f>VLOOKUP(K$74,[1]Teams!$B:$J,J76+5,FALSE)</f>
        <v>#N/A</v>
      </c>
      <c r="M76" s="13"/>
      <c r="N76" s="26" t="s">
        <v>3</v>
      </c>
      <c r="O76" s="15"/>
      <c r="P76" s="25"/>
      <c r="Q76" s="13"/>
      <c r="R76" s="1"/>
      <c r="S76" s="1"/>
      <c r="U76" s="1"/>
    </row>
    <row r="77" spans="1:21" hidden="1" x14ac:dyDescent="0.7">
      <c r="A77" s="1" t="str">
        <f>F77&amp;C77</f>
        <v>312</v>
      </c>
      <c r="B77" s="1" t="str">
        <f>C77&amp;N77</f>
        <v xml:space="preserve">12Goal Judges: </v>
      </c>
      <c r="C77" s="2">
        <f>C76</f>
        <v>12</v>
      </c>
      <c r="E77" s="24" t="str">
        <f>IF(OR(N78=2,N78=3),"Round Robin","")</f>
        <v/>
      </c>
      <c r="F77" s="14">
        <v>3</v>
      </c>
      <c r="G77" s="13" t="e">
        <f>VLOOKUP(G$74,[1]Teams!$B:$F,F77+1,FALSE)</f>
        <v>#N/A</v>
      </c>
      <c r="H77" s="13" t="e">
        <f>VLOOKUP(G$74,[1]Teams!$B:$J,F77+5,FALSE)</f>
        <v>#N/A</v>
      </c>
      <c r="I77" s="15"/>
      <c r="J77" s="14">
        <v>3</v>
      </c>
      <c r="K77" s="13" t="e">
        <f>VLOOKUP(K$74,[1]Teams!$B:$F,J77+1,FALSE)</f>
        <v>#N/A</v>
      </c>
      <c r="L77" s="13" t="e">
        <f>VLOOKUP(K$74,[1]Teams!$B:$J,J77+5,FALSE)</f>
        <v>#N/A</v>
      </c>
      <c r="M77" s="13"/>
      <c r="N77" s="23" t="s">
        <v>2</v>
      </c>
      <c r="O77" s="15"/>
      <c r="P77" s="22" t="s">
        <v>1</v>
      </c>
      <c r="Q77" s="15"/>
      <c r="R77" s="1"/>
      <c r="S77" s="1"/>
      <c r="U77" s="1"/>
    </row>
    <row r="78" spans="1:21" hidden="1" x14ac:dyDescent="0.7">
      <c r="A78" s="1" t="str">
        <f>F78&amp;C78</f>
        <v>412</v>
      </c>
      <c r="B78" s="1" t="str">
        <f>C78&amp;O78</f>
        <v>12Chukkas</v>
      </c>
      <c r="C78" s="2">
        <f>C77</f>
        <v>12</v>
      </c>
      <c r="E78" s="18"/>
      <c r="F78" s="14">
        <v>4</v>
      </c>
      <c r="G78" s="13" t="e">
        <f>VLOOKUP(G$74,[1]Teams!$B:$F,F78+1,FALSE)</f>
        <v>#N/A</v>
      </c>
      <c r="H78" s="21" t="e">
        <f>VLOOKUP(G$74,[1]Teams!$B:$J,F78+5,FALSE)</f>
        <v>#N/A</v>
      </c>
      <c r="I78" s="15"/>
      <c r="J78" s="14">
        <v>4</v>
      </c>
      <c r="K78" s="13" t="e">
        <f>VLOOKUP(K$74,[1]Teams!$B:$F,J78+1,FALSE)</f>
        <v>#N/A</v>
      </c>
      <c r="L78" s="21" t="e">
        <f>VLOOKUP(K$74,[1]Teams!$B:$J,J78+5,FALSE)</f>
        <v>#N/A</v>
      </c>
      <c r="M78" s="13"/>
      <c r="N78" s="20">
        <v>4</v>
      </c>
      <c r="O78" s="19" t="s">
        <v>0</v>
      </c>
      <c r="P78" s="14"/>
      <c r="Q78" s="15"/>
      <c r="R78" s="1"/>
      <c r="S78" s="1"/>
      <c r="U78" s="1"/>
    </row>
    <row r="79" spans="1:21" hidden="1" x14ac:dyDescent="0.7">
      <c r="E79" s="18"/>
      <c r="F79" s="17"/>
      <c r="G79" s="13"/>
      <c r="H79" s="16" t="e">
        <f>SUM(H75:H78)</f>
        <v>#N/A</v>
      </c>
      <c r="I79" s="15"/>
      <c r="J79" s="17"/>
      <c r="K79" s="13"/>
      <c r="L79" s="16" t="e">
        <f>SUM(L75:L78)</f>
        <v>#N/A</v>
      </c>
      <c r="M79" s="13"/>
      <c r="N79" s="15"/>
      <c r="O79" s="15"/>
      <c r="P79" s="14"/>
      <c r="Q79" s="13"/>
      <c r="R79" s="1"/>
      <c r="S79" s="1"/>
      <c r="U79" s="1"/>
    </row>
    <row r="80" spans="1:21" hidden="1" x14ac:dyDescent="0.7">
      <c r="C80" s="2">
        <f>D80</f>
        <v>13</v>
      </c>
      <c r="D80" s="2">
        <f>D74+1</f>
        <v>13</v>
      </c>
      <c r="E80" s="33">
        <f>E74</f>
        <v>0</v>
      </c>
      <c r="F80" s="28"/>
      <c r="G80" s="32"/>
      <c r="H80" s="13"/>
      <c r="I80" s="15"/>
      <c r="J80" s="28"/>
      <c r="K80" s="32"/>
      <c r="L80" s="13"/>
      <c r="M80" s="13"/>
      <c r="N80" s="23" t="s">
        <v>6</v>
      </c>
      <c r="O80" s="15"/>
      <c r="P80" s="22" t="s">
        <v>1</v>
      </c>
      <c r="Q80" s="15"/>
      <c r="R80" s="31" t="e">
        <f>VLOOKUP(G80,[1]Teams!B:M,12,FALSE)&amp;"  "&amp;VLOOKUP(K80,[1]Teams!B:M,12,FALSE)</f>
        <v>#N/A</v>
      </c>
      <c r="S80" s="1"/>
      <c r="U80" s="1"/>
    </row>
    <row r="81" spans="1:21" hidden="1" x14ac:dyDescent="0.7">
      <c r="A81" s="1" t="str">
        <f>F81&amp;C81</f>
        <v>113</v>
      </c>
      <c r="B81" s="1" t="str">
        <f>C81&amp;N81</f>
        <v>13Centre Table:</v>
      </c>
      <c r="C81" s="2">
        <f>C80</f>
        <v>13</v>
      </c>
      <c r="D81" s="30" t="e">
        <f>D75+(N78*15/1440)+(IF(N78&lt;4,5,15)/1440)</f>
        <v>#VALUE!</v>
      </c>
      <c r="E81" s="29"/>
      <c r="F81" s="14">
        <v>1</v>
      </c>
      <c r="G81" s="13" t="e">
        <f>VLOOKUP(G$80,[1]Teams!$B:$F,F81+1,FALSE)</f>
        <v>#N/A</v>
      </c>
      <c r="H81" s="13" t="e">
        <f>VLOOKUP(G$80,[1]Teams!$B:$J,F81+5,FALSE)</f>
        <v>#N/A</v>
      </c>
      <c r="I81" s="15"/>
      <c r="J81" s="14">
        <v>1</v>
      </c>
      <c r="K81" s="13" t="e">
        <f>VLOOKUP(K$80,[1]Teams!$B:$F,J81+1,FALSE)</f>
        <v>#N/A</v>
      </c>
      <c r="L81" s="13" t="e">
        <f>VLOOKUP(K$80,[1]Teams!$B:$J,J81+5,FALSE)</f>
        <v>#N/A</v>
      </c>
      <c r="M81" s="13"/>
      <c r="N81" s="26" t="s">
        <v>5</v>
      </c>
      <c r="O81" s="15"/>
      <c r="P81" s="25"/>
      <c r="Q81" s="28"/>
      <c r="R81" s="1"/>
      <c r="S81" s="1"/>
      <c r="U81" s="1"/>
    </row>
    <row r="82" spans="1:21" hidden="1" x14ac:dyDescent="0.7">
      <c r="A82" s="1" t="str">
        <f>F82&amp;C82</f>
        <v>213</v>
      </c>
      <c r="B82" s="1" t="str">
        <f>C82&amp;N82</f>
        <v>133rd Man:</v>
      </c>
      <c r="C82" s="2">
        <f>C81</f>
        <v>13</v>
      </c>
      <c r="E82" s="24" t="e">
        <f>VLOOKUP($G80,[1]Teams!$B:$L,COLUMN([1]Teams!L:L)-1,FALSE)&amp;" Grade"</f>
        <v>#N/A</v>
      </c>
      <c r="F82" s="14">
        <v>2</v>
      </c>
      <c r="G82" s="13" t="e">
        <f>VLOOKUP(G$80,[1]Teams!$B:$F,F82+1,FALSE)</f>
        <v>#N/A</v>
      </c>
      <c r="H82" s="13" t="e">
        <f>VLOOKUP(G$80,[1]Teams!$B:$J,F82+5,FALSE)</f>
        <v>#N/A</v>
      </c>
      <c r="I82" s="27" t="s">
        <v>4</v>
      </c>
      <c r="J82" s="14">
        <v>2</v>
      </c>
      <c r="K82" s="13" t="e">
        <f>VLOOKUP(K$80,[1]Teams!$B:$F,J82+1,FALSE)</f>
        <v>#N/A</v>
      </c>
      <c r="L82" s="13" t="e">
        <f>VLOOKUP(K$80,[1]Teams!$B:$J,J82+5,FALSE)</f>
        <v>#N/A</v>
      </c>
      <c r="M82" s="13"/>
      <c r="N82" s="26" t="s">
        <v>3</v>
      </c>
      <c r="O82" s="15"/>
      <c r="P82" s="25"/>
      <c r="Q82" s="13"/>
      <c r="R82" s="1"/>
      <c r="S82" s="1"/>
      <c r="U82" s="1"/>
    </row>
    <row r="83" spans="1:21" hidden="1" x14ac:dyDescent="0.7">
      <c r="A83" s="1" t="str">
        <f>F83&amp;C83</f>
        <v>313</v>
      </c>
      <c r="B83" s="1" t="str">
        <f>C83&amp;N83</f>
        <v xml:space="preserve">13Goal Judges: </v>
      </c>
      <c r="C83" s="2">
        <f>C82</f>
        <v>13</v>
      </c>
      <c r="E83" s="24" t="str">
        <f>IF(OR(N84=2,N84=3),"Round Robin","")</f>
        <v/>
      </c>
      <c r="F83" s="14">
        <v>3</v>
      </c>
      <c r="G83" s="13" t="e">
        <f>VLOOKUP(G$80,[1]Teams!$B:$F,F83+1,FALSE)</f>
        <v>#N/A</v>
      </c>
      <c r="H83" s="13" t="e">
        <f>VLOOKUP(G$80,[1]Teams!$B:$J,F83+5,FALSE)</f>
        <v>#N/A</v>
      </c>
      <c r="I83" s="15"/>
      <c r="J83" s="14">
        <v>3</v>
      </c>
      <c r="K83" s="13" t="e">
        <f>VLOOKUP(K$80,[1]Teams!$B:$F,J83+1,FALSE)</f>
        <v>#N/A</v>
      </c>
      <c r="L83" s="13" t="e">
        <f>VLOOKUP(K$80,[1]Teams!$B:$J,J83+5,FALSE)</f>
        <v>#N/A</v>
      </c>
      <c r="M83" s="13"/>
      <c r="N83" s="23" t="s">
        <v>2</v>
      </c>
      <c r="O83" s="15"/>
      <c r="P83" s="22" t="s">
        <v>1</v>
      </c>
      <c r="Q83" s="15"/>
      <c r="R83" s="1"/>
      <c r="S83" s="1"/>
      <c r="U83" s="1"/>
    </row>
    <row r="84" spans="1:21" hidden="1" x14ac:dyDescent="0.7">
      <c r="A84" s="1" t="str">
        <f>F84&amp;C84</f>
        <v>413</v>
      </c>
      <c r="B84" s="1" t="str">
        <f>C84&amp;O84</f>
        <v>13Chukkas</v>
      </c>
      <c r="C84" s="2">
        <f>C83</f>
        <v>13</v>
      </c>
      <c r="E84" s="18"/>
      <c r="F84" s="14">
        <v>4</v>
      </c>
      <c r="G84" s="13" t="e">
        <f>VLOOKUP(G$80,[1]Teams!$B:$F,F84+1,FALSE)</f>
        <v>#N/A</v>
      </c>
      <c r="H84" s="21" t="e">
        <f>VLOOKUP(G$80,[1]Teams!$B:$J,F84+5,FALSE)</f>
        <v>#N/A</v>
      </c>
      <c r="I84" s="15"/>
      <c r="J84" s="14">
        <v>4</v>
      </c>
      <c r="K84" s="13" t="e">
        <f>VLOOKUP(K$80,[1]Teams!$B:$F,J84+1,FALSE)</f>
        <v>#N/A</v>
      </c>
      <c r="L84" s="21" t="e">
        <f>VLOOKUP(K$80,[1]Teams!$B:$J,J84+5,FALSE)</f>
        <v>#N/A</v>
      </c>
      <c r="M84" s="13"/>
      <c r="N84" s="20">
        <v>4</v>
      </c>
      <c r="O84" s="19" t="s">
        <v>0</v>
      </c>
      <c r="P84" s="14"/>
      <c r="Q84" s="15"/>
      <c r="R84" s="1"/>
      <c r="S84" s="1"/>
      <c r="U84" s="1"/>
    </row>
    <row r="85" spans="1:21" hidden="1" x14ac:dyDescent="0.7">
      <c r="E85" s="18"/>
      <c r="F85" s="17"/>
      <c r="G85" s="13"/>
      <c r="H85" s="16" t="e">
        <f>SUM(H81:H84)</f>
        <v>#N/A</v>
      </c>
      <c r="I85" s="15"/>
      <c r="J85" s="17"/>
      <c r="K85" s="13"/>
      <c r="L85" s="16" t="e">
        <f>SUM(L81:L84)</f>
        <v>#N/A</v>
      </c>
      <c r="M85" s="13"/>
      <c r="N85" s="15"/>
      <c r="O85" s="15"/>
      <c r="P85" s="14"/>
      <c r="Q85" s="13"/>
      <c r="R85" s="1"/>
      <c r="S85" s="1"/>
      <c r="U85" s="1"/>
    </row>
    <row r="86" spans="1:21" hidden="1" x14ac:dyDescent="0.7">
      <c r="C86" s="2">
        <f>D86</f>
        <v>14</v>
      </c>
      <c r="D86" s="2">
        <f>D80+1</f>
        <v>14</v>
      </c>
      <c r="E86" s="33">
        <f>E80</f>
        <v>0</v>
      </c>
      <c r="F86" s="28"/>
      <c r="G86" s="32"/>
      <c r="H86" s="13"/>
      <c r="I86" s="15"/>
      <c r="J86" s="28"/>
      <c r="K86" s="32"/>
      <c r="L86" s="13"/>
      <c r="M86" s="13"/>
      <c r="N86" s="23" t="s">
        <v>6</v>
      </c>
      <c r="O86" s="15"/>
      <c r="P86" s="22" t="s">
        <v>1</v>
      </c>
      <c r="Q86" s="15"/>
      <c r="R86" s="31" t="e">
        <f>VLOOKUP(G86,[1]Teams!B:M,12,FALSE)&amp;"  "&amp;VLOOKUP(K86,[1]Teams!B:M,12,FALSE)</f>
        <v>#N/A</v>
      </c>
      <c r="S86" s="1"/>
      <c r="U86" s="1"/>
    </row>
    <row r="87" spans="1:21" hidden="1" x14ac:dyDescent="0.7">
      <c r="A87" s="1" t="str">
        <f>F87&amp;C87</f>
        <v>114</v>
      </c>
      <c r="B87" s="1" t="str">
        <f>C87&amp;N87</f>
        <v>14Centre Table:</v>
      </c>
      <c r="C87" s="2">
        <f>C86</f>
        <v>14</v>
      </c>
      <c r="D87" s="30" t="e">
        <f>D81+(N84*15/1440)+(IF(N84&lt;4,5,15)/1440)</f>
        <v>#VALUE!</v>
      </c>
      <c r="E87" s="29"/>
      <c r="F87" s="14">
        <v>1</v>
      </c>
      <c r="G87" s="13" t="e">
        <f>VLOOKUP(G$86,[1]Teams!$B:$F,F87+1,FALSE)</f>
        <v>#N/A</v>
      </c>
      <c r="H87" s="13" t="e">
        <f>VLOOKUP(G$86,[1]Teams!$B:$J,F87+5,FALSE)</f>
        <v>#N/A</v>
      </c>
      <c r="I87" s="15"/>
      <c r="J87" s="14">
        <v>1</v>
      </c>
      <c r="K87" s="13" t="e">
        <f>VLOOKUP(K$86,[1]Teams!$B:$F,J87+1,FALSE)</f>
        <v>#N/A</v>
      </c>
      <c r="L87" s="13" t="e">
        <f>VLOOKUP(K$86,[1]Teams!$B:$J,J87+5,FALSE)</f>
        <v>#N/A</v>
      </c>
      <c r="M87" s="13"/>
      <c r="N87" s="26" t="s">
        <v>5</v>
      </c>
      <c r="O87" s="15"/>
      <c r="P87" s="25"/>
      <c r="Q87" s="28"/>
      <c r="R87" s="1"/>
      <c r="S87" s="1"/>
      <c r="U87" s="1"/>
    </row>
    <row r="88" spans="1:21" hidden="1" x14ac:dyDescent="0.7">
      <c r="A88" s="1" t="str">
        <f>F88&amp;C88</f>
        <v>214</v>
      </c>
      <c r="B88" s="1" t="str">
        <f>C88&amp;N88</f>
        <v>143rd Man:</v>
      </c>
      <c r="C88" s="2">
        <f>C87</f>
        <v>14</v>
      </c>
      <c r="E88" s="24" t="e">
        <f>VLOOKUP($G86,[1]Teams!$B:$L,COLUMN([1]Teams!L:L)-1,FALSE)&amp;" Grade"</f>
        <v>#N/A</v>
      </c>
      <c r="F88" s="14">
        <v>2</v>
      </c>
      <c r="G88" s="13" t="e">
        <f>VLOOKUP(G$86,[1]Teams!$B:$F,F88+1,FALSE)</f>
        <v>#N/A</v>
      </c>
      <c r="H88" s="13" t="e">
        <f>VLOOKUP(G$86,[1]Teams!$B:$J,F88+5,FALSE)</f>
        <v>#N/A</v>
      </c>
      <c r="I88" s="27" t="s">
        <v>4</v>
      </c>
      <c r="J88" s="14">
        <v>2</v>
      </c>
      <c r="K88" s="13" t="e">
        <f>VLOOKUP(K$86,[1]Teams!$B:$F,J88+1,FALSE)</f>
        <v>#N/A</v>
      </c>
      <c r="L88" s="13" t="e">
        <f>VLOOKUP(K$86,[1]Teams!$B:$J,J88+5,FALSE)</f>
        <v>#N/A</v>
      </c>
      <c r="M88" s="13"/>
      <c r="N88" s="26" t="s">
        <v>3</v>
      </c>
      <c r="O88" s="15"/>
      <c r="P88" s="25"/>
      <c r="Q88" s="13"/>
      <c r="R88" s="1"/>
      <c r="S88" s="1"/>
      <c r="U88" s="1"/>
    </row>
    <row r="89" spans="1:21" hidden="1" x14ac:dyDescent="0.7">
      <c r="A89" s="1" t="str">
        <f>F89&amp;C89</f>
        <v>314</v>
      </c>
      <c r="B89" s="1" t="str">
        <f>C89&amp;N89</f>
        <v xml:space="preserve">14Goal Judges: </v>
      </c>
      <c r="C89" s="2">
        <f>C88</f>
        <v>14</v>
      </c>
      <c r="E89" s="24" t="str">
        <f>IF(OR(N90=2,N90=3),"Round Robin","")</f>
        <v/>
      </c>
      <c r="F89" s="14">
        <v>3</v>
      </c>
      <c r="G89" s="13" t="e">
        <f>VLOOKUP(G$86,[1]Teams!$B:$F,F89+1,FALSE)</f>
        <v>#N/A</v>
      </c>
      <c r="H89" s="13" t="e">
        <f>VLOOKUP(G$86,[1]Teams!$B:$J,F89+5,FALSE)</f>
        <v>#N/A</v>
      </c>
      <c r="I89" s="15"/>
      <c r="J89" s="14">
        <v>3</v>
      </c>
      <c r="K89" s="13" t="e">
        <f>VLOOKUP(K$86,[1]Teams!$B:$F,J89+1,FALSE)</f>
        <v>#N/A</v>
      </c>
      <c r="L89" s="13" t="e">
        <f>VLOOKUP(K$86,[1]Teams!$B:$J,J89+5,FALSE)</f>
        <v>#N/A</v>
      </c>
      <c r="M89" s="13"/>
      <c r="N89" s="23" t="s">
        <v>2</v>
      </c>
      <c r="O89" s="15"/>
      <c r="P89" s="22" t="s">
        <v>1</v>
      </c>
      <c r="Q89" s="15"/>
      <c r="R89" s="1"/>
      <c r="S89" s="1"/>
      <c r="U89" s="1"/>
    </row>
    <row r="90" spans="1:21" hidden="1" x14ac:dyDescent="0.7">
      <c r="A90" s="1" t="str">
        <f>F90&amp;C90</f>
        <v>414</v>
      </c>
      <c r="B90" s="1" t="str">
        <f>C90&amp;O90</f>
        <v>14Chukkas</v>
      </c>
      <c r="C90" s="2">
        <f>C89</f>
        <v>14</v>
      </c>
      <c r="E90" s="18"/>
      <c r="F90" s="14">
        <v>4</v>
      </c>
      <c r="G90" s="13" t="e">
        <f>VLOOKUP(G$86,[1]Teams!$B:$F,F90+1,FALSE)</f>
        <v>#N/A</v>
      </c>
      <c r="H90" s="21" t="e">
        <f>VLOOKUP(G$86,[1]Teams!$B:$J,F90+5,FALSE)</f>
        <v>#N/A</v>
      </c>
      <c r="I90" s="15"/>
      <c r="J90" s="14">
        <v>4</v>
      </c>
      <c r="K90" s="13" t="e">
        <f>VLOOKUP(K$86,[1]Teams!$B:$F,J90+1,FALSE)</f>
        <v>#N/A</v>
      </c>
      <c r="L90" s="21" t="e">
        <f>VLOOKUP(K$86,[1]Teams!$B:$J,J90+5,FALSE)</f>
        <v>#N/A</v>
      </c>
      <c r="M90" s="13"/>
      <c r="N90" s="20">
        <v>4</v>
      </c>
      <c r="O90" s="19" t="s">
        <v>0</v>
      </c>
      <c r="P90" s="14"/>
      <c r="Q90" s="15"/>
      <c r="R90" s="1"/>
      <c r="S90" s="1"/>
      <c r="U90" s="1"/>
    </row>
    <row r="91" spans="1:21" hidden="1" x14ac:dyDescent="0.7">
      <c r="E91" s="18"/>
      <c r="F91" s="17"/>
      <c r="G91" s="13"/>
      <c r="H91" s="16" t="e">
        <f>SUM(H87:H90)</f>
        <v>#N/A</v>
      </c>
      <c r="I91" s="15"/>
      <c r="J91" s="17"/>
      <c r="K91" s="13"/>
      <c r="L91" s="16" t="e">
        <f>SUM(L87:L90)</f>
        <v>#N/A</v>
      </c>
      <c r="M91" s="13"/>
      <c r="N91" s="15"/>
      <c r="O91" s="15"/>
      <c r="P91" s="14"/>
      <c r="Q91" s="13"/>
      <c r="R91" s="1"/>
      <c r="S91" s="1"/>
      <c r="U91" s="1"/>
    </row>
    <row r="92" spans="1:21" hidden="1" x14ac:dyDescent="0.7">
      <c r="C92" s="2">
        <f>D92</f>
        <v>15</v>
      </c>
      <c r="D92" s="2">
        <f>D86+1</f>
        <v>15</v>
      </c>
      <c r="E92" s="33">
        <f>E86</f>
        <v>0</v>
      </c>
      <c r="F92" s="28"/>
      <c r="G92" s="32"/>
      <c r="H92" s="13"/>
      <c r="I92" s="15"/>
      <c r="J92" s="28"/>
      <c r="K92" s="32"/>
      <c r="L92" s="13"/>
      <c r="M92" s="13"/>
      <c r="N92" s="23" t="s">
        <v>6</v>
      </c>
      <c r="O92" s="15"/>
      <c r="P92" s="22" t="s">
        <v>1</v>
      </c>
      <c r="Q92" s="15"/>
      <c r="R92" s="31" t="e">
        <f>VLOOKUP(G92,[1]Teams!B:M,12,FALSE)&amp;"  "&amp;VLOOKUP(K92,[1]Teams!B:M,12,FALSE)</f>
        <v>#N/A</v>
      </c>
      <c r="S92" s="1"/>
      <c r="U92" s="1"/>
    </row>
    <row r="93" spans="1:21" hidden="1" x14ac:dyDescent="0.7">
      <c r="A93" s="1" t="str">
        <f>F93&amp;C93</f>
        <v>115</v>
      </c>
      <c r="B93" s="1" t="str">
        <f>C93&amp;N93</f>
        <v>15Centre Table:</v>
      </c>
      <c r="C93" s="2">
        <f>C92</f>
        <v>15</v>
      </c>
      <c r="D93" s="30" t="e">
        <f>D87+(N90*15/1440)+(IF(N90&lt;4,5,15)/1440)</f>
        <v>#VALUE!</v>
      </c>
      <c r="E93" s="29"/>
      <c r="F93" s="14">
        <v>1</v>
      </c>
      <c r="G93" s="13" t="e">
        <f>VLOOKUP(G$92,[1]Teams!$B:$F,F93+1,FALSE)</f>
        <v>#N/A</v>
      </c>
      <c r="H93" s="13" t="e">
        <f>VLOOKUP(G$92,[1]Teams!$B:$J,F93+5,FALSE)</f>
        <v>#N/A</v>
      </c>
      <c r="I93" s="15"/>
      <c r="J93" s="14">
        <v>1</v>
      </c>
      <c r="K93" s="13" t="e">
        <f>VLOOKUP(K$92,[1]Teams!$B:$F,J93+1,FALSE)</f>
        <v>#N/A</v>
      </c>
      <c r="L93" s="13" t="e">
        <f>VLOOKUP(K$92,[1]Teams!$B:$J,J93+5,FALSE)</f>
        <v>#N/A</v>
      </c>
      <c r="M93" s="13"/>
      <c r="N93" s="26" t="s">
        <v>5</v>
      </c>
      <c r="O93" s="15"/>
      <c r="P93" s="25"/>
      <c r="Q93" s="28"/>
      <c r="R93" s="1"/>
      <c r="S93" s="1"/>
      <c r="U93" s="1"/>
    </row>
    <row r="94" spans="1:21" hidden="1" x14ac:dyDescent="0.7">
      <c r="A94" s="1" t="str">
        <f>F94&amp;C94</f>
        <v>215</v>
      </c>
      <c r="B94" s="1" t="str">
        <f>C94&amp;N94</f>
        <v>153rd Man:</v>
      </c>
      <c r="C94" s="2">
        <f>C93</f>
        <v>15</v>
      </c>
      <c r="E94" s="24" t="e">
        <f>VLOOKUP($G92,[1]Teams!$B:$L,COLUMN([1]Teams!L:L)-1,FALSE)&amp;" Grade"</f>
        <v>#N/A</v>
      </c>
      <c r="F94" s="14">
        <v>2</v>
      </c>
      <c r="G94" s="13" t="e">
        <f>VLOOKUP(G$92,[1]Teams!$B:$F,F94+1,FALSE)</f>
        <v>#N/A</v>
      </c>
      <c r="H94" s="13" t="e">
        <f>VLOOKUP(G$92,[1]Teams!$B:$J,F94+5,FALSE)</f>
        <v>#N/A</v>
      </c>
      <c r="I94" s="27" t="s">
        <v>4</v>
      </c>
      <c r="J94" s="14">
        <v>2</v>
      </c>
      <c r="K94" s="13" t="e">
        <f>VLOOKUP(K$92,[1]Teams!$B:$F,J94+1,FALSE)</f>
        <v>#N/A</v>
      </c>
      <c r="L94" s="13" t="e">
        <f>VLOOKUP(K$92,[1]Teams!$B:$J,J94+5,FALSE)</f>
        <v>#N/A</v>
      </c>
      <c r="M94" s="13"/>
      <c r="N94" s="26" t="s">
        <v>3</v>
      </c>
      <c r="O94" s="15"/>
      <c r="P94" s="25"/>
      <c r="Q94" s="13"/>
      <c r="R94" s="1"/>
      <c r="S94" s="1"/>
      <c r="U94" s="1"/>
    </row>
    <row r="95" spans="1:21" hidden="1" x14ac:dyDescent="0.7">
      <c r="A95" s="1" t="str">
        <f>F95&amp;C95</f>
        <v>315</v>
      </c>
      <c r="B95" s="1" t="str">
        <f>C95&amp;N95</f>
        <v xml:space="preserve">15Goal Judges: </v>
      </c>
      <c r="C95" s="2">
        <f>C94</f>
        <v>15</v>
      </c>
      <c r="E95" s="24" t="str">
        <f>IF(OR(N96=2,N96=3),"Round Robin","")</f>
        <v/>
      </c>
      <c r="F95" s="14">
        <v>3</v>
      </c>
      <c r="G95" s="13" t="e">
        <f>VLOOKUP(G$92,[1]Teams!$B:$F,F95+1,FALSE)</f>
        <v>#N/A</v>
      </c>
      <c r="H95" s="13" t="e">
        <f>VLOOKUP(G$92,[1]Teams!$B:$J,F95+5,FALSE)</f>
        <v>#N/A</v>
      </c>
      <c r="I95" s="15"/>
      <c r="J95" s="14">
        <v>3</v>
      </c>
      <c r="K95" s="13" t="e">
        <f>VLOOKUP(K$92,[1]Teams!$B:$F,J95+1,FALSE)</f>
        <v>#N/A</v>
      </c>
      <c r="L95" s="13" t="e">
        <f>VLOOKUP(K$92,[1]Teams!$B:$J,J95+5,FALSE)</f>
        <v>#N/A</v>
      </c>
      <c r="M95" s="13"/>
      <c r="N95" s="23" t="s">
        <v>2</v>
      </c>
      <c r="O95" s="15"/>
      <c r="P95" s="22" t="s">
        <v>1</v>
      </c>
      <c r="Q95" s="15"/>
      <c r="R95" s="1"/>
      <c r="S95" s="1"/>
      <c r="U95" s="1"/>
    </row>
    <row r="96" spans="1:21" hidden="1" x14ac:dyDescent="0.7">
      <c r="A96" s="1" t="str">
        <f>F96&amp;C96</f>
        <v>415</v>
      </c>
      <c r="B96" s="1" t="str">
        <f>C96&amp;O96</f>
        <v>15Chukkas</v>
      </c>
      <c r="C96" s="2">
        <f>C95</f>
        <v>15</v>
      </c>
      <c r="E96" s="18"/>
      <c r="F96" s="14">
        <v>4</v>
      </c>
      <c r="G96" s="13" t="e">
        <f>VLOOKUP(G$92,[1]Teams!$B:$F,F96+1,FALSE)</f>
        <v>#N/A</v>
      </c>
      <c r="H96" s="21" t="e">
        <f>VLOOKUP(G$92,[1]Teams!$B:$J,F96+5,FALSE)</f>
        <v>#N/A</v>
      </c>
      <c r="I96" s="15"/>
      <c r="J96" s="14">
        <v>4</v>
      </c>
      <c r="K96" s="13" t="e">
        <f>VLOOKUP(K$92,[1]Teams!$B:$F,J96+1,FALSE)</f>
        <v>#N/A</v>
      </c>
      <c r="L96" s="21" t="e">
        <f>VLOOKUP(K$92,[1]Teams!$B:$J,J96+5,FALSE)</f>
        <v>#N/A</v>
      </c>
      <c r="M96" s="13"/>
      <c r="N96" s="20">
        <v>4</v>
      </c>
      <c r="O96" s="19" t="s">
        <v>0</v>
      </c>
      <c r="P96" s="14"/>
      <c r="Q96" s="15"/>
      <c r="R96" s="1"/>
      <c r="S96" s="1"/>
      <c r="U96" s="1"/>
    </row>
    <row r="97" spans="4:21" hidden="1" x14ac:dyDescent="0.7">
      <c r="E97" s="18"/>
      <c r="F97" s="17"/>
      <c r="G97" s="13"/>
      <c r="H97" s="16" t="e">
        <f>SUM(H93:H96)</f>
        <v>#N/A</v>
      </c>
      <c r="I97" s="15"/>
      <c r="J97" s="17"/>
      <c r="K97" s="13"/>
      <c r="L97" s="16" t="e">
        <f>SUM(L93:L96)</f>
        <v>#N/A</v>
      </c>
      <c r="M97" s="13"/>
      <c r="N97" s="15"/>
      <c r="O97" s="15"/>
      <c r="P97" s="14"/>
      <c r="Q97" s="13"/>
      <c r="R97" s="1"/>
      <c r="S97" s="1"/>
      <c r="U97" s="1"/>
    </row>
    <row r="98" spans="4:21" x14ac:dyDescent="0.7">
      <c r="D98" s="12"/>
      <c r="E98" s="11"/>
      <c r="F98" s="10"/>
      <c r="G98" s="8"/>
      <c r="H98" s="8"/>
      <c r="I98" s="8"/>
      <c r="J98" s="8"/>
      <c r="K98" s="9"/>
      <c r="L98" s="8"/>
      <c r="M98" s="8"/>
      <c r="N98" s="7"/>
      <c r="O98" s="7"/>
      <c r="P98" s="6"/>
      <c r="Q98" s="5"/>
      <c r="R98" s="1"/>
      <c r="S98" s="1"/>
      <c r="U98" s="1"/>
    </row>
    <row r="100" spans="4:21" x14ac:dyDescent="0.7">
      <c r="F100"/>
      <c r="G100"/>
      <c r="H100"/>
      <c r="I100"/>
      <c r="J100"/>
      <c r="K100"/>
      <c r="L100"/>
      <c r="M100"/>
      <c r="R100" s="1"/>
      <c r="S100" s="1"/>
      <c r="U100" s="1"/>
    </row>
    <row r="101" spans="4:21" x14ac:dyDescent="0.7">
      <c r="F101"/>
      <c r="G101"/>
      <c r="H101"/>
      <c r="I101"/>
      <c r="J101"/>
      <c r="K101"/>
      <c r="L101"/>
      <c r="M101"/>
      <c r="R101" s="1"/>
      <c r="S101" s="1"/>
      <c r="U101" s="1"/>
    </row>
    <row r="102" spans="4:21" x14ac:dyDescent="0.7">
      <c r="F102"/>
      <c r="G102"/>
      <c r="H102"/>
      <c r="I102"/>
      <c r="J102"/>
      <c r="K102"/>
      <c r="L102"/>
      <c r="M102"/>
      <c r="R102" s="1"/>
      <c r="S102" s="1"/>
      <c r="U102" s="1"/>
    </row>
    <row r="103" spans="4:21" x14ac:dyDescent="0.7">
      <c r="F103"/>
      <c r="G103"/>
      <c r="H103"/>
      <c r="I103"/>
      <c r="J103"/>
      <c r="K103"/>
      <c r="L103"/>
      <c r="M103"/>
      <c r="R103" s="1"/>
      <c r="S103" s="1"/>
      <c r="U103" s="1"/>
    </row>
    <row r="104" spans="4:21" x14ac:dyDescent="0.7">
      <c r="F104"/>
      <c r="G104"/>
      <c r="H104"/>
      <c r="I104"/>
      <c r="J104"/>
      <c r="K104"/>
      <c r="L104"/>
      <c r="M104"/>
      <c r="R104" s="1"/>
      <c r="S104" s="1"/>
      <c r="U104" s="1"/>
    </row>
    <row r="105" spans="4:21" x14ac:dyDescent="0.7">
      <c r="F105"/>
      <c r="G105"/>
      <c r="H105"/>
      <c r="I105"/>
      <c r="J105"/>
      <c r="K105"/>
      <c r="L105"/>
      <c r="M105"/>
      <c r="R105" s="1"/>
      <c r="S105" s="1"/>
      <c r="U105" s="1"/>
    </row>
    <row r="106" spans="4:21" x14ac:dyDescent="0.7">
      <c r="F106"/>
      <c r="G106"/>
      <c r="H106"/>
      <c r="I106"/>
      <c r="J106"/>
      <c r="K106"/>
      <c r="L106"/>
      <c r="M106"/>
      <c r="R106" s="1"/>
      <c r="S106" s="1"/>
      <c r="U106" s="1"/>
    </row>
    <row r="107" spans="4:21" x14ac:dyDescent="0.7">
      <c r="F107"/>
      <c r="G107"/>
      <c r="H107"/>
      <c r="I107"/>
      <c r="J107"/>
      <c r="K107"/>
      <c r="L107"/>
      <c r="M107"/>
      <c r="R107" s="1"/>
      <c r="S107" s="1"/>
      <c r="U107" s="1"/>
    </row>
    <row r="108" spans="4:21" x14ac:dyDescent="0.7">
      <c r="F108"/>
      <c r="G108"/>
      <c r="H108"/>
      <c r="I108"/>
      <c r="J108"/>
      <c r="K108"/>
      <c r="L108"/>
      <c r="M108"/>
      <c r="R108" s="1"/>
      <c r="S108" s="1"/>
      <c r="U108" s="1"/>
    </row>
    <row r="109" spans="4:21" x14ac:dyDescent="0.7">
      <c r="F109"/>
      <c r="G109"/>
      <c r="H109"/>
      <c r="I109"/>
      <c r="J109"/>
      <c r="K109"/>
      <c r="L109"/>
      <c r="M109"/>
      <c r="R109" s="1"/>
      <c r="S109" s="1"/>
      <c r="U109" s="1"/>
    </row>
    <row r="110" spans="4:21" x14ac:dyDescent="0.7">
      <c r="F110"/>
      <c r="G110"/>
      <c r="H110"/>
      <c r="I110"/>
      <c r="J110"/>
      <c r="K110"/>
      <c r="L110"/>
      <c r="M110"/>
    </row>
    <row r="111" spans="4:21" x14ac:dyDescent="0.7">
      <c r="F111"/>
      <c r="G111"/>
      <c r="H111"/>
      <c r="I111"/>
      <c r="J111"/>
      <c r="K111"/>
      <c r="L111"/>
      <c r="M111"/>
    </row>
    <row r="112" spans="4:21" x14ac:dyDescent="0.7">
      <c r="F112"/>
      <c r="G112"/>
      <c r="H112"/>
      <c r="I112"/>
      <c r="J112"/>
      <c r="K112"/>
      <c r="L112"/>
      <c r="M112"/>
    </row>
    <row r="113" spans="5:21" s="3" customFormat="1" x14ac:dyDescent="0.7">
      <c r="E113" s="4"/>
      <c r="F113"/>
      <c r="G113"/>
      <c r="H113"/>
      <c r="I113"/>
      <c r="J113"/>
      <c r="K113"/>
      <c r="L113"/>
      <c r="M113"/>
      <c r="P113" s="2"/>
      <c r="Q113" s="1"/>
      <c r="R113"/>
      <c r="S113"/>
      <c r="U113" s="2"/>
    </row>
    <row r="114" spans="5:21" s="3" customFormat="1" x14ac:dyDescent="0.7">
      <c r="E114" s="4"/>
      <c r="F114"/>
      <c r="G114"/>
      <c r="H114"/>
      <c r="I114"/>
      <c r="J114"/>
      <c r="K114"/>
      <c r="L114"/>
      <c r="M114"/>
      <c r="P114" s="2"/>
      <c r="Q114" s="1"/>
      <c r="R114"/>
      <c r="S114"/>
      <c r="U114" s="2"/>
    </row>
    <row r="115" spans="5:21" s="3" customFormat="1" x14ac:dyDescent="0.7">
      <c r="E115" s="4"/>
      <c r="F115"/>
      <c r="G115"/>
      <c r="H115"/>
      <c r="I115"/>
      <c r="J115"/>
      <c r="K115"/>
      <c r="L115"/>
      <c r="M115"/>
      <c r="P115" s="2"/>
      <c r="Q115" s="1"/>
      <c r="R115"/>
      <c r="S115"/>
      <c r="U115" s="2"/>
    </row>
    <row r="116" spans="5:21" s="3" customFormat="1" x14ac:dyDescent="0.7">
      <c r="E116" s="4"/>
      <c r="F116"/>
      <c r="G116"/>
      <c r="H116"/>
      <c r="I116"/>
      <c r="J116"/>
      <c r="K116"/>
      <c r="L116"/>
      <c r="M116"/>
      <c r="P116" s="2"/>
      <c r="Q116" s="1"/>
      <c r="R116"/>
      <c r="S116"/>
      <c r="U116" s="2"/>
    </row>
    <row r="117" spans="5:21" s="3" customFormat="1" x14ac:dyDescent="0.7">
      <c r="E117" s="4"/>
      <c r="F117"/>
      <c r="G117"/>
      <c r="H117"/>
      <c r="I117"/>
      <c r="J117"/>
      <c r="K117"/>
      <c r="L117"/>
      <c r="M117"/>
      <c r="P117" s="2"/>
      <c r="Q117" s="1"/>
      <c r="R117"/>
      <c r="S117"/>
      <c r="U117" s="2"/>
    </row>
    <row r="118" spans="5:21" s="3" customFormat="1" x14ac:dyDescent="0.7">
      <c r="E118" s="4"/>
      <c r="F118"/>
      <c r="G118"/>
      <c r="H118"/>
      <c r="I118"/>
      <c r="J118"/>
      <c r="K118"/>
      <c r="L118"/>
      <c r="M118"/>
      <c r="P118" s="2"/>
      <c r="Q118" s="1"/>
      <c r="R118"/>
      <c r="S118"/>
      <c r="U118" s="2"/>
    </row>
    <row r="119" spans="5:21" s="3" customFormat="1" x14ac:dyDescent="0.7">
      <c r="E119" s="4"/>
      <c r="F119"/>
      <c r="G119"/>
      <c r="H119"/>
      <c r="I119"/>
      <c r="J119"/>
      <c r="K119"/>
      <c r="L119"/>
      <c r="M119"/>
      <c r="P119" s="2"/>
      <c r="Q119" s="1"/>
      <c r="R119"/>
      <c r="S119"/>
      <c r="U119" s="2"/>
    </row>
    <row r="120" spans="5:21" s="3" customFormat="1" x14ac:dyDescent="0.7">
      <c r="E120" s="4"/>
      <c r="F120"/>
      <c r="G120"/>
      <c r="H120"/>
      <c r="I120"/>
      <c r="J120"/>
      <c r="K120"/>
      <c r="L120"/>
      <c r="M120"/>
      <c r="P120" s="2"/>
      <c r="Q120" s="1"/>
      <c r="R120"/>
      <c r="S120"/>
      <c r="U120" s="2"/>
    </row>
    <row r="121" spans="5:21" s="3" customFormat="1" x14ac:dyDescent="0.7">
      <c r="E121" s="4"/>
      <c r="F121"/>
      <c r="G121"/>
      <c r="H121"/>
      <c r="I121"/>
      <c r="J121"/>
      <c r="K121"/>
      <c r="L121"/>
      <c r="M121"/>
      <c r="P121" s="2"/>
      <c r="Q121" s="1"/>
      <c r="R121"/>
      <c r="S121"/>
      <c r="U121" s="2"/>
    </row>
    <row r="122" spans="5:21" s="3" customFormat="1" x14ac:dyDescent="0.7">
      <c r="E122" s="4"/>
      <c r="F122"/>
      <c r="G122"/>
      <c r="H122"/>
      <c r="I122"/>
      <c r="J122"/>
      <c r="K122"/>
      <c r="L122"/>
      <c r="M122"/>
      <c r="P122" s="2"/>
      <c r="Q122" s="1"/>
      <c r="R122"/>
      <c r="S122"/>
      <c r="U122" s="2"/>
    </row>
    <row r="123" spans="5:21" s="3" customFormat="1" x14ac:dyDescent="0.7">
      <c r="E123" s="4"/>
      <c r="F123"/>
      <c r="G123"/>
      <c r="H123"/>
      <c r="I123"/>
      <c r="J123"/>
      <c r="K123"/>
      <c r="L123"/>
      <c r="M123"/>
      <c r="P123" s="2"/>
      <c r="Q123" s="1"/>
      <c r="R123"/>
      <c r="S123"/>
      <c r="U123" s="2"/>
    </row>
    <row r="124" spans="5:21" s="3" customFormat="1" x14ac:dyDescent="0.7">
      <c r="E124" s="4"/>
      <c r="F124"/>
      <c r="G124"/>
      <c r="H124"/>
      <c r="I124"/>
      <c r="J124"/>
      <c r="K124"/>
      <c r="L124"/>
      <c r="M124"/>
      <c r="P124" s="2"/>
      <c r="Q124" s="1"/>
      <c r="R124"/>
      <c r="S124"/>
      <c r="U124" s="2"/>
    </row>
    <row r="125" spans="5:21" s="3" customFormat="1" x14ac:dyDescent="0.7">
      <c r="E125" s="4"/>
      <c r="F125"/>
      <c r="G125"/>
      <c r="H125"/>
      <c r="I125"/>
      <c r="J125"/>
      <c r="K125"/>
      <c r="L125"/>
      <c r="M125"/>
      <c r="P125" s="2"/>
      <c r="Q125" s="1"/>
      <c r="R125"/>
      <c r="S125"/>
      <c r="U125" s="2"/>
    </row>
  </sheetData>
  <mergeCells count="4">
    <mergeCell ref="E1:Q1"/>
    <mergeCell ref="S1:AE1"/>
    <mergeCell ref="E3:O3"/>
    <mergeCell ref="E12:O12"/>
  </mergeCells>
  <conditionalFormatting sqref="O44:O47 Q44 Q47 O50:O53 Q50 Q53 O56:O59 Q56 Q59 O62:O65 Q62 Q65 O68:O71 Q68 Q71 O74:O77 Q74 Q77 O80:O83 Q80 Q83 O86:O89 Q86 Q89 O92:O95 Q92 Q95">
    <cfRule type="duplicateValues" dxfId="1" priority="2"/>
  </conditionalFormatting>
  <conditionalFormatting sqref="AD4:AD7 AF4 AF6:AF7 AD9:AD16 AF9:AF13 AF15:AF16 AD18:AD22 AF18:AF19 AF21:AF22 AD24:AD29 AF24:AF26 AF28:AF29 AD31:AD35 AF31:AF32 AF34:AF35">
    <cfRule type="duplicateValues" dxfId="0" priority="1"/>
  </conditionalFormatting>
  <dataValidations count="2">
    <dataValidation type="list" allowBlank="1" showInputMessage="1" showErrorMessage="1" sqref="O4:O7 Q4 Q7 O13:O16 Q13 Q16 O19:O22 Q19 Q22 O26:O29 Q26 Q29 O32:O35 Q32 Q35 O38:O41 Q38 Q41 O44:O47 Q44 Q47 O50:O53 Q50 Q53 O56:O59 Q56 Q59 O62:O65 Q62 Q65 O68:O71 Q68 Q71 O74:O77 Q74 Q77 O80:O83 Q80 Q83 O86:O89 Q86 Q89 O92:O95 Q92 Q95 AD4:AD7 AF35 AF7 AD13:AD16 AF13 AF16 AD19:AD22 AF19 AF22 AD26:AD29 AF26 AF29 AD32:AD35 AF32 AF4" xr:uid="{00000000-0002-0000-0300-000001000000}">
      <formula1>Player_List</formula1>
    </dataValidation>
    <dataValidation type="list" allowBlank="1" showInputMessage="1" showErrorMessage="1" sqref="G92 K92 K86 G86 G80 K80 K74 G74 G68 K68 K62 G62 G56 K56 K50 G50 G44 K44 K38 G38 G32 K32 K26 G26 G19 K19 K13 G13 G4 K4 Z4 V13 V32 Z32 Z26 V26 V19 Z19 Z13 V4" xr:uid="{00000000-0002-0000-0300-000000000000}">
      <formula1>Teams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61409</dc:creator>
  <cp:lastModifiedBy>61409</cp:lastModifiedBy>
  <dcterms:created xsi:type="dcterms:W3CDTF">2020-09-03T03:18:27Z</dcterms:created>
  <dcterms:modified xsi:type="dcterms:W3CDTF">2020-09-03T03:20:09Z</dcterms:modified>
</cp:coreProperties>
</file>